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Práce\Zakázky\2016\23 LC Nad Alpinou 2_stavebko\Lesní cesta Nad Alpinou 2\C_6_Tabulky praci\"/>
    </mc:Choice>
  </mc:AlternateContent>
  <bookViews>
    <workbookView xWindow="0" yWindow="0" windowWidth="20490" windowHeight="6930"/>
  </bookViews>
  <sheets>
    <sheet name="tab. zem. prací v. A" sheetId="1" r:id="rId1"/>
    <sheet name="tab. konstr. vrstev v. A" sheetId="2" r:id="rId2"/>
    <sheet name="tab. zem. prací v. B" sheetId="15" r:id="rId3"/>
    <sheet name="tab. konstr. vrstev v. B" sheetId="16" r:id="rId4"/>
    <sheet name="obratiště" sheetId="11" r:id="rId5"/>
    <sheet name="pařezy, výřez" sheetId="10" r:id="rId6"/>
    <sheet name="svodnice" sheetId="12" r:id="rId7"/>
    <sheet name="propustky" sheetId="13" r:id="rId8"/>
    <sheet name="drenáž" sheetId="17" r:id="rId9"/>
    <sheet name="příkopy v. B" sheetId="20" r:id="rId10"/>
  </sheets>
  <definedNames>
    <definedName name="_xlnm.Print_Area" localSheetId="0">'tab. zem. prací v. A'!$A$1:$R$57</definedName>
    <definedName name="_xlnm.Print_Area" localSheetId="2">'tab. zem. prací v. B'!$A$1:$R$29</definedName>
  </definedNames>
  <calcPr calcId="162913"/>
</workbook>
</file>

<file path=xl/calcChain.xml><?xml version="1.0" encoding="utf-8"?>
<calcChain xmlns="http://schemas.openxmlformats.org/spreadsheetml/2006/main">
  <c r="F30" i="12" l="1"/>
  <c r="E30" i="12"/>
  <c r="G15" i="12"/>
  <c r="F15" i="12"/>
  <c r="D30" i="12"/>
  <c r="D31" i="12" s="1"/>
  <c r="C30" i="12"/>
  <c r="C31" i="12" s="1"/>
  <c r="D13" i="20"/>
  <c r="D6" i="20"/>
  <c r="D14" i="20" s="1"/>
  <c r="G7" i="16" l="1"/>
  <c r="G11" i="15"/>
  <c r="G10" i="15"/>
  <c r="G9" i="15"/>
  <c r="I8" i="15"/>
  <c r="I7" i="15"/>
  <c r="E8" i="15"/>
  <c r="E15" i="12"/>
  <c r="D15" i="12"/>
  <c r="C15" i="12"/>
  <c r="H20" i="16" l="1"/>
  <c r="K20" i="16" s="1"/>
  <c r="H19" i="16"/>
  <c r="L19" i="16" s="1"/>
  <c r="H18" i="16"/>
  <c r="K18" i="16" s="1"/>
  <c r="H17" i="16"/>
  <c r="L17" i="16" s="1"/>
  <c r="H16" i="16"/>
  <c r="K16" i="16" s="1"/>
  <c r="H15" i="16"/>
  <c r="L15" i="16" s="1"/>
  <c r="H14" i="16"/>
  <c r="K14" i="16" s="1"/>
  <c r="H13" i="16"/>
  <c r="L13" i="16" s="1"/>
  <c r="H12" i="16"/>
  <c r="K12" i="16" s="1"/>
  <c r="H11" i="16"/>
  <c r="L11" i="16" s="1"/>
  <c r="H10" i="16"/>
  <c r="K10" i="16" s="1"/>
  <c r="H9" i="16"/>
  <c r="L9" i="16" s="1"/>
  <c r="H8" i="16"/>
  <c r="K8" i="16" s="1"/>
  <c r="H7" i="16"/>
  <c r="K20" i="15"/>
  <c r="Q20" i="15" s="1"/>
  <c r="K19" i="15"/>
  <c r="R19" i="15" s="1"/>
  <c r="K18" i="15"/>
  <c r="Q18" i="15" s="1"/>
  <c r="K17" i="15"/>
  <c r="R17" i="15" s="1"/>
  <c r="K16" i="15"/>
  <c r="Q16" i="15" s="1"/>
  <c r="K15" i="15"/>
  <c r="R15" i="15" s="1"/>
  <c r="K14" i="15"/>
  <c r="Q14" i="15" s="1"/>
  <c r="K13" i="15"/>
  <c r="R13" i="15" s="1"/>
  <c r="K12" i="15"/>
  <c r="Q12" i="15" s="1"/>
  <c r="K11" i="15"/>
  <c r="R11" i="15" s="1"/>
  <c r="K10" i="15"/>
  <c r="Q10" i="15" s="1"/>
  <c r="K9" i="15"/>
  <c r="R9" i="15" s="1"/>
  <c r="K8" i="15"/>
  <c r="Q8" i="15" s="1"/>
  <c r="K7" i="15"/>
  <c r="G6" i="11"/>
  <c r="H9" i="10"/>
  <c r="K50" i="2"/>
  <c r="K49" i="2"/>
  <c r="Q49" i="2" s="1"/>
  <c r="K48" i="2"/>
  <c r="K47" i="2"/>
  <c r="Q47" i="2" s="1"/>
  <c r="K46" i="2"/>
  <c r="K45" i="2"/>
  <c r="Q45" i="2" s="1"/>
  <c r="K44" i="2"/>
  <c r="K43" i="2"/>
  <c r="Q43" i="2" s="1"/>
  <c r="K42" i="2"/>
  <c r="K41" i="2"/>
  <c r="Q41" i="2" s="1"/>
  <c r="K40" i="2"/>
  <c r="K39" i="2"/>
  <c r="Q39" i="2" s="1"/>
  <c r="K38" i="2"/>
  <c r="K37" i="2"/>
  <c r="Q37" i="2" s="1"/>
  <c r="K36" i="2"/>
  <c r="K35" i="2"/>
  <c r="Q35" i="2" s="1"/>
  <c r="K34" i="2"/>
  <c r="Q34" i="2" s="1"/>
  <c r="K33" i="2"/>
  <c r="K32" i="2"/>
  <c r="Q32" i="2" s="1"/>
  <c r="K31" i="2"/>
  <c r="K30" i="2"/>
  <c r="Q30" i="2" s="1"/>
  <c r="K29" i="2"/>
  <c r="K28" i="2"/>
  <c r="Q28" i="2" s="1"/>
  <c r="K27" i="2"/>
  <c r="K26" i="2"/>
  <c r="Q26" i="2" s="1"/>
  <c r="K25" i="2"/>
  <c r="K24" i="2"/>
  <c r="Q24" i="2" s="1"/>
  <c r="K23" i="2"/>
  <c r="M22" i="2"/>
  <c r="K22" i="2"/>
  <c r="Q22" i="2" s="1"/>
  <c r="K21" i="2"/>
  <c r="K20" i="2"/>
  <c r="Q20" i="2" s="1"/>
  <c r="L20" i="2"/>
  <c r="K19" i="2"/>
  <c r="Q19" i="2" s="1"/>
  <c r="K18" i="2"/>
  <c r="K17" i="2"/>
  <c r="Q17" i="2" s="1"/>
  <c r="K16" i="2"/>
  <c r="K15" i="2"/>
  <c r="Q15" i="2" s="1"/>
  <c r="K14" i="2"/>
  <c r="K13" i="2"/>
  <c r="Q13" i="2" s="1"/>
  <c r="K12" i="2"/>
  <c r="K11" i="2"/>
  <c r="Q11" i="2" s="1"/>
  <c r="K10" i="2"/>
  <c r="K9" i="2"/>
  <c r="Q9" i="2" s="1"/>
  <c r="K8" i="2"/>
  <c r="K7" i="2"/>
  <c r="Q7" i="2" s="1"/>
  <c r="M35" i="2" l="1"/>
  <c r="H21" i="16"/>
  <c r="M17" i="2"/>
  <c r="M11" i="2"/>
  <c r="M45" i="2"/>
  <c r="K21" i="15"/>
  <c r="K51" i="2"/>
  <c r="M32" i="2"/>
  <c r="I7" i="16"/>
  <c r="K9" i="16"/>
  <c r="I11" i="16"/>
  <c r="K13" i="16"/>
  <c r="I15" i="16"/>
  <c r="K17" i="16"/>
  <c r="I19" i="16"/>
  <c r="K7" i="16"/>
  <c r="I9" i="16"/>
  <c r="K11" i="16"/>
  <c r="I13" i="16"/>
  <c r="K15" i="16"/>
  <c r="I17" i="16"/>
  <c r="K19" i="16"/>
  <c r="M13" i="2"/>
  <c r="M19" i="2"/>
  <c r="M30" i="2"/>
  <c r="M37" i="2"/>
  <c r="M47" i="2"/>
  <c r="J8" i="16"/>
  <c r="L8" i="16"/>
  <c r="J10" i="16"/>
  <c r="L10" i="16"/>
  <c r="J12" i="16"/>
  <c r="L12" i="16"/>
  <c r="J14" i="16"/>
  <c r="L14" i="16"/>
  <c r="J16" i="16"/>
  <c r="L16" i="16"/>
  <c r="J18" i="16"/>
  <c r="L18" i="16"/>
  <c r="J20" i="16"/>
  <c r="L20" i="16"/>
  <c r="J7" i="16"/>
  <c r="L7" i="16"/>
  <c r="I8" i="16"/>
  <c r="J9" i="16"/>
  <c r="I10" i="16"/>
  <c r="J11" i="16"/>
  <c r="I12" i="16"/>
  <c r="J13" i="16"/>
  <c r="I14" i="16"/>
  <c r="J15" i="16"/>
  <c r="I16" i="16"/>
  <c r="J17" i="16"/>
  <c r="I18" i="16"/>
  <c r="J19" i="16"/>
  <c r="I20" i="16"/>
  <c r="L7" i="15"/>
  <c r="N7" i="15"/>
  <c r="O7" i="15"/>
  <c r="Q7" i="15"/>
  <c r="M8" i="15"/>
  <c r="P8" i="15"/>
  <c r="R8" i="15"/>
  <c r="L9" i="15"/>
  <c r="N9" i="15"/>
  <c r="O9" i="15"/>
  <c r="Q9" i="15"/>
  <c r="M10" i="15"/>
  <c r="P10" i="15"/>
  <c r="R10" i="15"/>
  <c r="L11" i="15"/>
  <c r="N11" i="15"/>
  <c r="O11" i="15"/>
  <c r="Q11" i="15"/>
  <c r="M12" i="15"/>
  <c r="P12" i="15"/>
  <c r="R12" i="15"/>
  <c r="L13" i="15"/>
  <c r="N13" i="15"/>
  <c r="O13" i="15"/>
  <c r="Q13" i="15"/>
  <c r="M14" i="15"/>
  <c r="P14" i="15"/>
  <c r="R14" i="15"/>
  <c r="L15" i="15"/>
  <c r="N15" i="15"/>
  <c r="O15" i="15"/>
  <c r="Q15" i="15"/>
  <c r="M16" i="15"/>
  <c r="P16" i="15"/>
  <c r="R16" i="15"/>
  <c r="L17" i="15"/>
  <c r="N17" i="15"/>
  <c r="O17" i="15"/>
  <c r="Q17" i="15"/>
  <c r="M18" i="15"/>
  <c r="P18" i="15"/>
  <c r="R18" i="15"/>
  <c r="L19" i="15"/>
  <c r="N19" i="15"/>
  <c r="O19" i="15"/>
  <c r="Q19" i="15"/>
  <c r="M20" i="15"/>
  <c r="P20" i="15"/>
  <c r="R20" i="15"/>
  <c r="M7" i="15"/>
  <c r="P7" i="15"/>
  <c r="R7" i="15"/>
  <c r="L8" i="15"/>
  <c r="N8" i="15"/>
  <c r="O8" i="15"/>
  <c r="M9" i="15"/>
  <c r="P9" i="15"/>
  <c r="L10" i="15"/>
  <c r="N10" i="15"/>
  <c r="O10" i="15"/>
  <c r="M11" i="15"/>
  <c r="P11" i="15"/>
  <c r="L12" i="15"/>
  <c r="N12" i="15"/>
  <c r="O12" i="15"/>
  <c r="M13" i="15"/>
  <c r="P13" i="15"/>
  <c r="L14" i="15"/>
  <c r="N14" i="15"/>
  <c r="O14" i="15"/>
  <c r="M15" i="15"/>
  <c r="P15" i="15"/>
  <c r="L16" i="15"/>
  <c r="N16" i="15"/>
  <c r="O16" i="15"/>
  <c r="M17" i="15"/>
  <c r="P17" i="15"/>
  <c r="L18" i="15"/>
  <c r="N18" i="15"/>
  <c r="O18" i="15"/>
  <c r="M19" i="15"/>
  <c r="P19" i="15"/>
  <c r="L20" i="15"/>
  <c r="N20" i="15"/>
  <c r="O20" i="15"/>
  <c r="M9" i="2"/>
  <c r="M20" i="2"/>
  <c r="M24" i="2"/>
  <c r="M28" i="2"/>
  <c r="M39" i="2"/>
  <c r="M43" i="2"/>
  <c r="M7" i="2"/>
  <c r="M15" i="2"/>
  <c r="M26" i="2"/>
  <c r="M41" i="2"/>
  <c r="M49" i="2"/>
  <c r="N8" i="2"/>
  <c r="N10" i="2"/>
  <c r="N12" i="2"/>
  <c r="N14" i="2"/>
  <c r="N16" i="2"/>
  <c r="N18" i="2"/>
  <c r="N21" i="2"/>
  <c r="N23" i="2"/>
  <c r="N25" i="2"/>
  <c r="N27" i="2"/>
  <c r="N29" i="2"/>
  <c r="N31" i="2"/>
  <c r="N33" i="2"/>
  <c r="N34" i="2"/>
  <c r="N36" i="2"/>
  <c r="N38" i="2"/>
  <c r="N40" i="2"/>
  <c r="N42" i="2"/>
  <c r="N44" i="2"/>
  <c r="N46" i="2"/>
  <c r="N48" i="2"/>
  <c r="N50" i="2"/>
  <c r="L8" i="2"/>
  <c r="P8" i="2"/>
  <c r="L10" i="2"/>
  <c r="P10" i="2"/>
  <c r="L12" i="2"/>
  <c r="P12" i="2"/>
  <c r="L14" i="2"/>
  <c r="P14" i="2"/>
  <c r="L16" i="2"/>
  <c r="P16" i="2"/>
  <c r="L18" i="2"/>
  <c r="P18" i="2"/>
  <c r="L21" i="2"/>
  <c r="P21" i="2"/>
  <c r="L23" i="2"/>
  <c r="P23" i="2"/>
  <c r="L25" i="2"/>
  <c r="P25" i="2"/>
  <c r="L27" i="2"/>
  <c r="P27" i="2"/>
  <c r="L29" i="2"/>
  <c r="P29" i="2"/>
  <c r="L31" i="2"/>
  <c r="P31" i="2"/>
  <c r="L33" i="2"/>
  <c r="P33" i="2"/>
  <c r="L34" i="2"/>
  <c r="P34" i="2"/>
  <c r="L36" i="2"/>
  <c r="P36" i="2"/>
  <c r="L38" i="2"/>
  <c r="P38" i="2"/>
  <c r="L40" i="2"/>
  <c r="P40" i="2"/>
  <c r="L42" i="2"/>
  <c r="P42" i="2"/>
  <c r="L44" i="2"/>
  <c r="P44" i="2"/>
  <c r="L46" i="2"/>
  <c r="P46" i="2"/>
  <c r="L48" i="2"/>
  <c r="P48" i="2"/>
  <c r="L50" i="2"/>
  <c r="P50" i="2"/>
  <c r="P7" i="2"/>
  <c r="N7" i="2"/>
  <c r="L7" i="2"/>
  <c r="P9" i="2"/>
  <c r="N9" i="2"/>
  <c r="L9" i="2"/>
  <c r="P11" i="2"/>
  <c r="N11" i="2"/>
  <c r="L11" i="2"/>
  <c r="P13" i="2"/>
  <c r="N13" i="2"/>
  <c r="L13" i="2"/>
  <c r="P15" i="2"/>
  <c r="N15" i="2"/>
  <c r="L15" i="2"/>
  <c r="P17" i="2"/>
  <c r="N17" i="2"/>
  <c r="L17" i="2"/>
  <c r="P19" i="2"/>
  <c r="N19" i="2"/>
  <c r="L19" i="2"/>
  <c r="P20" i="2"/>
  <c r="N20" i="2"/>
  <c r="P22" i="2"/>
  <c r="N22" i="2"/>
  <c r="L22" i="2"/>
  <c r="P24" i="2"/>
  <c r="N24" i="2"/>
  <c r="L24" i="2"/>
  <c r="P26" i="2"/>
  <c r="N26" i="2"/>
  <c r="L26" i="2"/>
  <c r="P28" i="2"/>
  <c r="N28" i="2"/>
  <c r="L28" i="2"/>
  <c r="P30" i="2"/>
  <c r="N30" i="2"/>
  <c r="L30" i="2"/>
  <c r="P32" i="2"/>
  <c r="N32" i="2"/>
  <c r="L32" i="2"/>
  <c r="P35" i="2"/>
  <c r="N35" i="2"/>
  <c r="L35" i="2"/>
  <c r="P37" i="2"/>
  <c r="N37" i="2"/>
  <c r="L37" i="2"/>
  <c r="P39" i="2"/>
  <c r="N39" i="2"/>
  <c r="L39" i="2"/>
  <c r="P41" i="2"/>
  <c r="N41" i="2"/>
  <c r="L41" i="2"/>
  <c r="P43" i="2"/>
  <c r="N43" i="2"/>
  <c r="L43" i="2"/>
  <c r="P45" i="2"/>
  <c r="N45" i="2"/>
  <c r="L45" i="2"/>
  <c r="P47" i="2"/>
  <c r="N47" i="2"/>
  <c r="L47" i="2"/>
  <c r="P49" i="2"/>
  <c r="N49" i="2"/>
  <c r="L49" i="2"/>
  <c r="O7" i="2"/>
  <c r="O9" i="2"/>
  <c r="O11" i="2"/>
  <c r="O13" i="2"/>
  <c r="O15" i="2"/>
  <c r="O17" i="2"/>
  <c r="O19" i="2"/>
  <c r="O20" i="2"/>
  <c r="O22" i="2"/>
  <c r="O24" i="2"/>
  <c r="O26" i="2"/>
  <c r="O28" i="2"/>
  <c r="O30" i="2"/>
  <c r="O32" i="2"/>
  <c r="O35" i="2"/>
  <c r="O37" i="2"/>
  <c r="O39" i="2"/>
  <c r="O41" i="2"/>
  <c r="O43" i="2"/>
  <c r="O45" i="2"/>
  <c r="O47" i="2"/>
  <c r="O49" i="2"/>
  <c r="M8" i="2"/>
  <c r="O8" i="2"/>
  <c r="Q8" i="2"/>
  <c r="M10" i="2"/>
  <c r="O10" i="2"/>
  <c r="Q10" i="2"/>
  <c r="M12" i="2"/>
  <c r="O12" i="2"/>
  <c r="Q12" i="2"/>
  <c r="M14" i="2"/>
  <c r="O14" i="2"/>
  <c r="Q14" i="2"/>
  <c r="M16" i="2"/>
  <c r="O16" i="2"/>
  <c r="Q16" i="2"/>
  <c r="M18" i="2"/>
  <c r="O18" i="2"/>
  <c r="Q18" i="2"/>
  <c r="M21" i="2"/>
  <c r="O21" i="2"/>
  <c r="Q21" i="2"/>
  <c r="M23" i="2"/>
  <c r="O23" i="2"/>
  <c r="Q23" i="2"/>
  <c r="M25" i="2"/>
  <c r="O25" i="2"/>
  <c r="Q25" i="2"/>
  <c r="M27" i="2"/>
  <c r="O27" i="2"/>
  <c r="Q27" i="2"/>
  <c r="M29" i="2"/>
  <c r="O29" i="2"/>
  <c r="Q29" i="2"/>
  <c r="M31" i="2"/>
  <c r="O31" i="2"/>
  <c r="Q31" i="2"/>
  <c r="M33" i="2"/>
  <c r="O33" i="2"/>
  <c r="Q33" i="2"/>
  <c r="M34" i="2"/>
  <c r="O34" i="2"/>
  <c r="M36" i="2"/>
  <c r="O36" i="2"/>
  <c r="Q36" i="2"/>
  <c r="M38" i="2"/>
  <c r="O38" i="2"/>
  <c r="Q38" i="2"/>
  <c r="M40" i="2"/>
  <c r="O40" i="2"/>
  <c r="Q40" i="2"/>
  <c r="M42" i="2"/>
  <c r="O42" i="2"/>
  <c r="Q42" i="2"/>
  <c r="M44" i="2"/>
  <c r="O44" i="2"/>
  <c r="Q44" i="2"/>
  <c r="M46" i="2"/>
  <c r="O46" i="2"/>
  <c r="Q46" i="2"/>
  <c r="M48" i="2"/>
  <c r="O48" i="2"/>
  <c r="Q48" i="2"/>
  <c r="M50" i="2"/>
  <c r="O50" i="2"/>
  <c r="Q50" i="2"/>
  <c r="G7" i="11"/>
  <c r="D16" i="12"/>
  <c r="E16" i="12"/>
  <c r="C16" i="12"/>
  <c r="L51" i="2" l="1"/>
  <c r="I53" i="2" s="1"/>
  <c r="Q51" i="2"/>
  <c r="I58" i="2" s="1"/>
  <c r="O51" i="2"/>
  <c r="I56" i="2" s="1"/>
  <c r="N51" i="2"/>
  <c r="I55" i="2" s="1"/>
  <c r="M51" i="2"/>
  <c r="I54" i="2" s="1"/>
  <c r="R21" i="15"/>
  <c r="P51" i="2"/>
  <c r="I57" i="2" s="1"/>
  <c r="L21" i="16"/>
  <c r="G26" i="16" s="1"/>
  <c r="K21" i="16"/>
  <c r="G25" i="16" s="1"/>
  <c r="J21" i="16"/>
  <c r="G24" i="16" s="1"/>
  <c r="I21" i="16"/>
  <c r="G23" i="16" s="1"/>
  <c r="P21" i="15"/>
  <c r="L24" i="15" s="1"/>
  <c r="Q21" i="15"/>
  <c r="L25" i="15" s="1"/>
  <c r="M21" i="15"/>
  <c r="D24" i="15" s="1"/>
  <c r="O21" i="15"/>
  <c r="N21" i="15"/>
  <c r="L21" i="15"/>
  <c r="L26" i="15"/>
  <c r="D25" i="15" l="1"/>
  <c r="L23" i="15"/>
  <c r="D23" i="15"/>
  <c r="G9" i="10" l="1"/>
  <c r="F9" i="10"/>
  <c r="E9" i="10"/>
  <c r="D9" i="10"/>
  <c r="C9" i="10"/>
  <c r="K18" i="1" l="1"/>
  <c r="K16" i="1"/>
  <c r="K14" i="1"/>
  <c r="K12" i="1"/>
  <c r="K10" i="1"/>
  <c r="K8" i="1"/>
  <c r="L10" i="1" l="1"/>
  <c r="N10" i="1"/>
  <c r="O10" i="1"/>
  <c r="Q10" i="1"/>
  <c r="M10" i="1"/>
  <c r="P10" i="1"/>
  <c r="R10" i="1"/>
  <c r="L14" i="1"/>
  <c r="N14" i="1"/>
  <c r="O14" i="1"/>
  <c r="Q14" i="1"/>
  <c r="M14" i="1"/>
  <c r="P14" i="1"/>
  <c r="R14" i="1"/>
  <c r="L18" i="1"/>
  <c r="N18" i="1"/>
  <c r="O18" i="1"/>
  <c r="Q18" i="1"/>
  <c r="M18" i="1"/>
  <c r="P18" i="1"/>
  <c r="R18" i="1"/>
  <c r="L8" i="1"/>
  <c r="N8" i="1"/>
  <c r="O8" i="1"/>
  <c r="Q8" i="1"/>
  <c r="M8" i="1"/>
  <c r="P8" i="1"/>
  <c r="R8" i="1"/>
  <c r="L12" i="1"/>
  <c r="N12" i="1"/>
  <c r="O12" i="1"/>
  <c r="Q12" i="1"/>
  <c r="M12" i="1"/>
  <c r="P12" i="1"/>
  <c r="R12" i="1"/>
  <c r="L16" i="1"/>
  <c r="N16" i="1"/>
  <c r="O16" i="1"/>
  <c r="Q16" i="1"/>
  <c r="M16" i="1"/>
  <c r="P16" i="1"/>
  <c r="R16" i="1"/>
  <c r="K9" i="1"/>
  <c r="K11" i="1"/>
  <c r="K13" i="1"/>
  <c r="K15" i="1"/>
  <c r="K17" i="1"/>
  <c r="K7" i="1"/>
  <c r="K49" i="1"/>
  <c r="K47" i="1"/>
  <c r="K45" i="1"/>
  <c r="K43" i="1"/>
  <c r="K41" i="1"/>
  <c r="K39" i="1"/>
  <c r="K37" i="1"/>
  <c r="K35" i="1"/>
  <c r="K33" i="1"/>
  <c r="K31" i="1"/>
  <c r="K29" i="1"/>
  <c r="K27" i="1"/>
  <c r="K19" i="1"/>
  <c r="K21" i="1"/>
  <c r="K23" i="1"/>
  <c r="K25" i="1"/>
  <c r="N21" i="1" l="1"/>
  <c r="O21" i="1"/>
  <c r="Q21" i="1"/>
  <c r="M21" i="1"/>
  <c r="P21" i="1"/>
  <c r="R21" i="1"/>
  <c r="L21" i="1"/>
  <c r="L23" i="1"/>
  <c r="N23" i="1"/>
  <c r="O23" i="1"/>
  <c r="Q23" i="1"/>
  <c r="M23" i="1"/>
  <c r="P23" i="1"/>
  <c r="R23" i="1"/>
  <c r="L19" i="1"/>
  <c r="N19" i="1"/>
  <c r="O19" i="1"/>
  <c r="Q19" i="1"/>
  <c r="M19" i="1"/>
  <c r="P19" i="1"/>
  <c r="R19" i="1"/>
  <c r="L29" i="1"/>
  <c r="N29" i="1"/>
  <c r="O29" i="1"/>
  <c r="Q29" i="1"/>
  <c r="M29" i="1"/>
  <c r="P29" i="1"/>
  <c r="R29" i="1"/>
  <c r="L33" i="1"/>
  <c r="N33" i="1"/>
  <c r="O33" i="1"/>
  <c r="Q33" i="1"/>
  <c r="M33" i="1"/>
  <c r="P33" i="1"/>
  <c r="R33" i="1"/>
  <c r="L37" i="1"/>
  <c r="N37" i="1"/>
  <c r="O37" i="1"/>
  <c r="Q37" i="1"/>
  <c r="M37" i="1"/>
  <c r="P37" i="1"/>
  <c r="R37" i="1"/>
  <c r="L41" i="1"/>
  <c r="N41" i="1"/>
  <c r="O41" i="1"/>
  <c r="Q41" i="1"/>
  <c r="M41" i="1"/>
  <c r="P41" i="1"/>
  <c r="R41" i="1"/>
  <c r="L45" i="1"/>
  <c r="N45" i="1"/>
  <c r="O45" i="1"/>
  <c r="Q45" i="1"/>
  <c r="M45" i="1"/>
  <c r="P45" i="1"/>
  <c r="R45" i="1"/>
  <c r="L49" i="1"/>
  <c r="N49" i="1"/>
  <c r="O49" i="1"/>
  <c r="Q49" i="1"/>
  <c r="M49" i="1"/>
  <c r="P49" i="1"/>
  <c r="R49" i="1"/>
  <c r="L17" i="1"/>
  <c r="N17" i="1"/>
  <c r="O17" i="1"/>
  <c r="Q17" i="1"/>
  <c r="M17" i="1"/>
  <c r="P17" i="1"/>
  <c r="R17" i="1"/>
  <c r="L13" i="1"/>
  <c r="N13" i="1"/>
  <c r="O13" i="1"/>
  <c r="Q13" i="1"/>
  <c r="M13" i="1"/>
  <c r="P13" i="1"/>
  <c r="R13" i="1"/>
  <c r="L9" i="1"/>
  <c r="N9" i="1"/>
  <c r="O9" i="1"/>
  <c r="Q9" i="1"/>
  <c r="M9" i="1"/>
  <c r="P9" i="1"/>
  <c r="R9" i="1"/>
  <c r="L25" i="1"/>
  <c r="N25" i="1"/>
  <c r="O25" i="1"/>
  <c r="Q25" i="1"/>
  <c r="M25" i="1"/>
  <c r="P25" i="1"/>
  <c r="R25" i="1"/>
  <c r="L27" i="1"/>
  <c r="N27" i="1"/>
  <c r="O27" i="1"/>
  <c r="Q27" i="1"/>
  <c r="M27" i="1"/>
  <c r="P27" i="1"/>
  <c r="R27" i="1"/>
  <c r="L31" i="1"/>
  <c r="N31" i="1"/>
  <c r="O31" i="1"/>
  <c r="Q31" i="1"/>
  <c r="M31" i="1"/>
  <c r="P31" i="1"/>
  <c r="R31" i="1"/>
  <c r="L35" i="1"/>
  <c r="N35" i="1"/>
  <c r="O35" i="1"/>
  <c r="Q35" i="1"/>
  <c r="M35" i="1"/>
  <c r="P35" i="1"/>
  <c r="R35" i="1"/>
  <c r="L39" i="1"/>
  <c r="N39" i="1"/>
  <c r="O39" i="1"/>
  <c r="Q39" i="1"/>
  <c r="M39" i="1"/>
  <c r="P39" i="1"/>
  <c r="R39" i="1"/>
  <c r="L43" i="1"/>
  <c r="N43" i="1"/>
  <c r="O43" i="1"/>
  <c r="Q43" i="1"/>
  <c r="M43" i="1"/>
  <c r="P43" i="1"/>
  <c r="R43" i="1"/>
  <c r="L47" i="1"/>
  <c r="N47" i="1"/>
  <c r="O47" i="1"/>
  <c r="Q47" i="1"/>
  <c r="M47" i="1"/>
  <c r="P47" i="1"/>
  <c r="R47" i="1"/>
  <c r="R7" i="1"/>
  <c r="P7" i="1"/>
  <c r="M7" i="1"/>
  <c r="Q7" i="1"/>
  <c r="N7" i="1"/>
  <c r="O7" i="1"/>
  <c r="L15" i="1"/>
  <c r="N15" i="1"/>
  <c r="O15" i="1"/>
  <c r="Q15" i="1"/>
  <c r="M15" i="1"/>
  <c r="P15" i="1"/>
  <c r="R15" i="1"/>
  <c r="L11" i="1"/>
  <c r="N11" i="1"/>
  <c r="O11" i="1"/>
  <c r="Q11" i="1"/>
  <c r="M11" i="1"/>
  <c r="P11" i="1"/>
  <c r="R11" i="1"/>
  <c r="K24" i="1"/>
  <c r="K22" i="1"/>
  <c r="K20" i="1"/>
  <c r="K26" i="1"/>
  <c r="K30" i="1"/>
  <c r="K28" i="1"/>
  <c r="K32" i="1"/>
  <c r="K34" i="1"/>
  <c r="K36" i="1"/>
  <c r="K38" i="1"/>
  <c r="K40" i="1"/>
  <c r="K42" i="1"/>
  <c r="K44" i="1"/>
  <c r="K46" i="1"/>
  <c r="K48" i="1"/>
  <c r="K50" i="1"/>
  <c r="L7" i="1"/>
  <c r="K51" i="1" l="1"/>
  <c r="L50" i="1"/>
  <c r="N50" i="1"/>
  <c r="O50" i="1"/>
  <c r="Q50" i="1"/>
  <c r="M50" i="1"/>
  <c r="P50" i="1"/>
  <c r="R50" i="1"/>
  <c r="L46" i="1"/>
  <c r="N46" i="1"/>
  <c r="O46" i="1"/>
  <c r="Q46" i="1"/>
  <c r="M46" i="1"/>
  <c r="P46" i="1"/>
  <c r="R46" i="1"/>
  <c r="L42" i="1"/>
  <c r="N42" i="1"/>
  <c r="O42" i="1"/>
  <c r="Q42" i="1"/>
  <c r="M42" i="1"/>
  <c r="P42" i="1"/>
  <c r="R42" i="1"/>
  <c r="L38" i="1"/>
  <c r="N38" i="1"/>
  <c r="O38" i="1"/>
  <c r="Q38" i="1"/>
  <c r="M38" i="1"/>
  <c r="P38" i="1"/>
  <c r="R38" i="1"/>
  <c r="L34" i="1"/>
  <c r="N34" i="1"/>
  <c r="O34" i="1"/>
  <c r="Q34" i="1"/>
  <c r="M34" i="1"/>
  <c r="P34" i="1"/>
  <c r="R34" i="1"/>
  <c r="L28" i="1"/>
  <c r="N28" i="1"/>
  <c r="O28" i="1"/>
  <c r="Q28" i="1"/>
  <c r="M28" i="1"/>
  <c r="P28" i="1"/>
  <c r="R28" i="1"/>
  <c r="L26" i="1"/>
  <c r="N26" i="1"/>
  <c r="O26" i="1"/>
  <c r="Q26" i="1"/>
  <c r="M26" i="1"/>
  <c r="P26" i="1"/>
  <c r="R26" i="1"/>
  <c r="L22" i="1"/>
  <c r="N22" i="1"/>
  <c r="O22" i="1"/>
  <c r="Q22" i="1"/>
  <c r="M22" i="1"/>
  <c r="P22" i="1"/>
  <c r="R22" i="1"/>
  <c r="L48" i="1"/>
  <c r="N48" i="1"/>
  <c r="O48" i="1"/>
  <c r="Q48" i="1"/>
  <c r="M48" i="1"/>
  <c r="P48" i="1"/>
  <c r="R48" i="1"/>
  <c r="L44" i="1"/>
  <c r="N44" i="1"/>
  <c r="O44" i="1"/>
  <c r="Q44" i="1"/>
  <c r="M44" i="1"/>
  <c r="P44" i="1"/>
  <c r="R44" i="1"/>
  <c r="L40" i="1"/>
  <c r="N40" i="1"/>
  <c r="O40" i="1"/>
  <c r="Q40" i="1"/>
  <c r="M40" i="1"/>
  <c r="P40" i="1"/>
  <c r="R40" i="1"/>
  <c r="L36" i="1"/>
  <c r="N36" i="1"/>
  <c r="O36" i="1"/>
  <c r="Q36" i="1"/>
  <c r="M36" i="1"/>
  <c r="P36" i="1"/>
  <c r="R36" i="1"/>
  <c r="L32" i="1"/>
  <c r="N32" i="1"/>
  <c r="O32" i="1"/>
  <c r="Q32" i="1"/>
  <c r="M32" i="1"/>
  <c r="P32" i="1"/>
  <c r="R32" i="1"/>
  <c r="L30" i="1"/>
  <c r="N30" i="1"/>
  <c r="O30" i="1"/>
  <c r="Q30" i="1"/>
  <c r="M30" i="1"/>
  <c r="P30" i="1"/>
  <c r="R30" i="1"/>
  <c r="N20" i="1"/>
  <c r="O20" i="1"/>
  <c r="Q20" i="1"/>
  <c r="M20" i="1"/>
  <c r="P20" i="1"/>
  <c r="R20" i="1"/>
  <c r="L20" i="1"/>
  <c r="L24" i="1"/>
  <c r="N24" i="1"/>
  <c r="O24" i="1"/>
  <c r="Q24" i="1"/>
  <c r="M24" i="1"/>
  <c r="P24" i="1"/>
  <c r="R24" i="1"/>
  <c r="L51" i="1" l="1"/>
  <c r="D53" i="1" s="1"/>
  <c r="P51" i="1"/>
  <c r="L54" i="1" s="1"/>
  <c r="Q51" i="1"/>
  <c r="L55" i="1" s="1"/>
  <c r="N51" i="1"/>
  <c r="D55" i="1" s="1"/>
  <c r="R51" i="1"/>
  <c r="L56" i="1" s="1"/>
  <c r="M51" i="1"/>
  <c r="D54" i="1" s="1"/>
  <c r="O51" i="1"/>
  <c r="L53" i="1" s="1"/>
</calcChain>
</file>

<file path=xl/sharedStrings.xml><?xml version="1.0" encoding="utf-8"?>
<sst xmlns="http://schemas.openxmlformats.org/spreadsheetml/2006/main" count="543" uniqueCount="157">
  <si>
    <t>Profil</t>
  </si>
  <si>
    <t>Stanič.</t>
  </si>
  <si>
    <t>Řez</t>
  </si>
  <si>
    <t>Sn</t>
  </si>
  <si>
    <t>Vzdál.</t>
  </si>
  <si>
    <t/>
  </si>
  <si>
    <t>[km]</t>
  </si>
  <si>
    <t>[m2]</t>
  </si>
  <si>
    <t>[m]</t>
  </si>
  <si>
    <t>[m3]</t>
  </si>
  <si>
    <t>Výpočet</t>
  </si>
  <si>
    <t>ODK</t>
  </si>
  <si>
    <t>Sz</t>
  </si>
  <si>
    <t>Úph</t>
  </si>
  <si>
    <t>Úpn</t>
  </si>
  <si>
    <t>NSh</t>
  </si>
  <si>
    <t>Odkopávky (ODK):</t>
  </si>
  <si>
    <t>Násypy hutněné (NSh):</t>
  </si>
  <si>
    <t>Svahování násypů (Sn):</t>
  </si>
  <si>
    <t>Svahování zářezů (Sz):</t>
  </si>
  <si>
    <t>Úprava pláně hutněná (Úph):</t>
  </si>
  <si>
    <t>Úprava pláně nehutněná (Úpn):</t>
  </si>
  <si>
    <t>Rekapitulace:</t>
  </si>
  <si>
    <r>
      <t>(m</t>
    </r>
    <r>
      <rPr>
        <vertAlign val="superscript"/>
        <sz val="8"/>
        <rFont val="Arial CE"/>
        <charset val="238"/>
      </rPr>
      <t>3</t>
    </r>
    <r>
      <rPr>
        <sz val="8"/>
        <rFont val="Arial CE"/>
        <charset val="238"/>
      </rPr>
      <t>)</t>
    </r>
  </si>
  <si>
    <r>
      <t>(m</t>
    </r>
    <r>
      <rPr>
        <vertAlign val="superscript"/>
        <sz val="8"/>
        <rFont val="Arial CE"/>
        <charset val="238"/>
      </rPr>
      <t>2</t>
    </r>
    <r>
      <rPr>
        <sz val="8"/>
        <rFont val="Arial CE"/>
        <charset val="238"/>
      </rPr>
      <t>)</t>
    </r>
  </si>
  <si>
    <t>Údaje z příčných řezů</t>
  </si>
  <si>
    <t>Odhumusování (Odh 10):</t>
  </si>
  <si>
    <t>x</t>
  </si>
  <si>
    <t>2 = ZO1</t>
  </si>
  <si>
    <t>3 = VO1</t>
  </si>
  <si>
    <t>4 = KO1</t>
  </si>
  <si>
    <t>úsek</t>
  </si>
  <si>
    <t>Pařezy</t>
  </si>
  <si>
    <t>pozn.:</t>
  </si>
  <si>
    <t>(ks)</t>
  </si>
  <si>
    <t>(km)</t>
  </si>
  <si>
    <t>do 30 cm</t>
  </si>
  <si>
    <t>do 50 cm</t>
  </si>
  <si>
    <t>do 70 cm</t>
  </si>
  <si>
    <t>do 90 cm</t>
  </si>
  <si>
    <t>nad 90 cm</t>
  </si>
  <si>
    <t>(m)</t>
  </si>
  <si>
    <t>plocha</t>
  </si>
  <si>
    <t>Celkem:</t>
  </si>
  <si>
    <r>
      <t>(m</t>
    </r>
    <r>
      <rPr>
        <vertAlign val="superscript"/>
        <sz val="8"/>
        <color theme="1"/>
        <rFont val="Calibri"/>
        <family val="2"/>
        <charset val="238"/>
        <scheme val="minor"/>
      </rPr>
      <t>2</t>
    </r>
    <r>
      <rPr>
        <sz val="8"/>
        <color theme="1"/>
        <rFont val="Calibri"/>
        <family val="2"/>
        <charset val="238"/>
        <scheme val="minor"/>
      </rPr>
      <t>)</t>
    </r>
  </si>
  <si>
    <t>staničení</t>
  </si>
  <si>
    <t>pozn.</t>
  </si>
  <si>
    <t>1. základna</t>
  </si>
  <si>
    <t>výška</t>
  </si>
  <si>
    <t>2. základna</t>
  </si>
  <si>
    <t>povrch</t>
  </si>
  <si>
    <t>délka (m)</t>
  </si>
  <si>
    <t>vlevo</t>
  </si>
  <si>
    <t>DN</t>
  </si>
  <si>
    <t>mat.</t>
  </si>
  <si>
    <t>čelo vtok</t>
  </si>
  <si>
    <t>dlažba vtok</t>
  </si>
  <si>
    <t>čelo výtok</t>
  </si>
  <si>
    <t>dlažba výtok</t>
  </si>
  <si>
    <t>ocel.</t>
  </si>
  <si>
    <t>rovnoběžné</t>
  </si>
  <si>
    <t xml:space="preserve">staničení </t>
  </si>
  <si>
    <t>Délka svodnic (m)</t>
  </si>
  <si>
    <t>Celkem (ks):</t>
  </si>
  <si>
    <t>Celkem (m):</t>
  </si>
  <si>
    <t>Tab. 6</t>
  </si>
  <si>
    <t>Tab. 7</t>
  </si>
  <si>
    <t>odstranění pařezů včet. přesunu do 2 km</t>
  </si>
  <si>
    <t>7 = ZO2</t>
  </si>
  <si>
    <t>8 = VO2</t>
  </si>
  <si>
    <t>9 = KO2</t>
  </si>
  <si>
    <t>12 = ZO3</t>
  </si>
  <si>
    <t>13 = VO3</t>
  </si>
  <si>
    <t>14 = KO3</t>
  </si>
  <si>
    <t>21 = ZO4</t>
  </si>
  <si>
    <t>22= VO4</t>
  </si>
  <si>
    <t>23 = KO4</t>
  </si>
  <si>
    <t>34 = ZO5</t>
  </si>
  <si>
    <t>35 = VO5</t>
  </si>
  <si>
    <t>36 = KO5</t>
  </si>
  <si>
    <t>39 = ZO6</t>
  </si>
  <si>
    <t>40 = VO6</t>
  </si>
  <si>
    <t>41 = KO6</t>
  </si>
  <si>
    <t>45 = VO7</t>
  </si>
  <si>
    <t>44 = ZO7</t>
  </si>
  <si>
    <t>1 = ZO I</t>
  </si>
  <si>
    <t>3 = KO I</t>
  </si>
  <si>
    <t>2 = VO I</t>
  </si>
  <si>
    <t>7 = ZO II</t>
  </si>
  <si>
    <t>8 = VO II</t>
  </si>
  <si>
    <t>9 = KO II</t>
  </si>
  <si>
    <t>10 = ZO III</t>
  </si>
  <si>
    <t>11 = VO III</t>
  </si>
  <si>
    <t>12 = KO III = ZO IV</t>
  </si>
  <si>
    <t>13 = VO IV</t>
  </si>
  <si>
    <t>14 = KO IV</t>
  </si>
  <si>
    <t>Odh</t>
  </si>
  <si>
    <t xml:space="preserve">LK </t>
  </si>
  <si>
    <t>úprava líce</t>
  </si>
  <si>
    <t>Gtex N400</t>
  </si>
  <si>
    <t>250 HDK 63/125</t>
  </si>
  <si>
    <t>200 ŠD 0/63</t>
  </si>
  <si>
    <t>1)</t>
  </si>
  <si>
    <t>povrch:</t>
  </si>
  <si>
    <t>1) Odh 100 + ODK 300 + Úph + Gtex N400 + 250 HDK 63/125 + 200 ŠD 0/63 + POS - 35</t>
  </si>
  <si>
    <t>Obratiště km 0,601 - 0,611</t>
  </si>
  <si>
    <t>POS - 35</t>
  </si>
  <si>
    <t>Lesní cesta "Alpina 2"  -  Výpočet ploch a hmot konstrukčních vrstev  - SO101 - větev "A"               Tab 2</t>
  </si>
  <si>
    <t>Lesní cesta "Alpina 2"  -  Výpočet ploch a hmot konstrukčních vrstev  - SO102 - větev "B"               Tab 4</t>
  </si>
  <si>
    <t>Doplnění podkladu lom. kamenem v tl. vrstvy 800 - 1000 mm (LK):</t>
  </si>
  <si>
    <t>Úprava líce LK (úprava líce):</t>
  </si>
  <si>
    <t>Geotextilie netkaná min. 400 g/m2 (Gtex N400):</t>
  </si>
  <si>
    <t>Podklad z hrubého drceného kameniva fr. 63/125 v tl. vrstvy 250 mm (250 HDK 63/125):</t>
  </si>
  <si>
    <t>Kryt ze štěrkodrti fr. 0/63 v tl. vrstvy 200 mm (200 ŠD 0/63):</t>
  </si>
  <si>
    <t>Posyp kamenivem fr. 0/8 v množství 35 kg/m2 (POS -35):</t>
  </si>
  <si>
    <t xml:space="preserve">nový TP 1  km 0,096  -  kolmý - </t>
  </si>
  <si>
    <t>+ dopadiště z rovn. z LK do 80 kg - 6 m3 s úpravou líce</t>
  </si>
  <si>
    <t xml:space="preserve">nový TP 2  km 0,207  -  kolmý - </t>
  </si>
  <si>
    <t xml:space="preserve">nový TP 3  km 0,360  -  kolmý - </t>
  </si>
  <si>
    <t xml:space="preserve">nový TP d1  km 0,202  -  kolmá - </t>
  </si>
  <si>
    <t xml:space="preserve">nový TP d2  km 0,212  -  kolmá - </t>
  </si>
  <si>
    <t xml:space="preserve">nový TP d3  km 0,355  -  kolmá - </t>
  </si>
  <si>
    <t xml:space="preserve">nový TP d4  km 0,365  -  kolmá - </t>
  </si>
  <si>
    <t xml:space="preserve">nový TP d6  km 0,416  -  kolmá - </t>
  </si>
  <si>
    <t xml:space="preserve">nový TP d5  km 0,406  -  kolmá - </t>
  </si>
  <si>
    <t xml:space="preserve">nový TP d7  km 0,485  -  kolmá - </t>
  </si>
  <si>
    <t xml:space="preserve">nový TP d8  km 0,495  -  kolmá - </t>
  </si>
  <si>
    <t xml:space="preserve">nový TP d9  km 0,505  -  kolmá - </t>
  </si>
  <si>
    <t xml:space="preserve">nový TP d10  km 0,515  -  kolmá - </t>
  </si>
  <si>
    <t xml:space="preserve">nový TP d11  km 0,582  -  kolmá - </t>
  </si>
  <si>
    <t xml:space="preserve">nový TP d12  km 0,592  -  kolmá - </t>
  </si>
  <si>
    <t>ocel./bezešv.</t>
  </si>
  <si>
    <t xml:space="preserve">nový TP 4  km 0,411  -  kolmý - </t>
  </si>
  <si>
    <t xml:space="preserve">nový TP 6  km 0,510  -  kolmý - </t>
  </si>
  <si>
    <t xml:space="preserve">nový TP 7  km 0,587  -  kolmý - </t>
  </si>
  <si>
    <t xml:space="preserve">nový TP 5  km 0,490  -  kolmý - </t>
  </si>
  <si>
    <t>Lesní cesta "Alpina 2"  -  Výpočet ploch a hmot zemních prací  - SO101 - větev "A"                     Tab 1</t>
  </si>
  <si>
    <t>Lesní cesta "Alpina 2"  -  Výpočet ploch a hmot zemních prací  - SO102 - větev "B"                                  Tab 3</t>
  </si>
  <si>
    <t>objem</t>
  </si>
  <si>
    <t>(m3/m)/(m/m)</t>
  </si>
  <si>
    <t>délka opevnění</t>
  </si>
  <si>
    <t>podélný příkop vpravo - hloubení a opevnění HDK</t>
  </si>
  <si>
    <t>HDK</t>
  </si>
  <si>
    <t>výška čela na vtoku 1,20 m a výtoku 1,60 m</t>
  </si>
  <si>
    <t>Pro SO101 větev A</t>
  </si>
  <si>
    <t xml:space="preserve">Pro SO102 větev B </t>
  </si>
  <si>
    <t>Tab. 8</t>
  </si>
  <si>
    <t>výška čela na vtoku 1,20 m a výtoku 1,30 m</t>
  </si>
  <si>
    <t>výška čela na vtoku 1,20 m a výtoku 1,40 m</t>
  </si>
  <si>
    <t>výška čela na vtoku 1,30 m a výtoku 1,40 m</t>
  </si>
  <si>
    <t>výška čela na vtoku 1,30 m a výtoku 1,70 m</t>
  </si>
  <si>
    <t>Tab. 9</t>
  </si>
  <si>
    <t>Tab. 10</t>
  </si>
  <si>
    <t>Tab. 5</t>
  </si>
  <si>
    <t>zához</t>
  </si>
  <si>
    <t>(m3)</t>
  </si>
  <si>
    <t>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</si>
</sst>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"/>
    <numFmt numFmtId="165" formatCode="0.000"/>
  </numFmts>
  <fonts count="29" x14ac:knownFonts="1">
    <font>
      <sz val="10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vertAlign val="superscript"/>
      <sz val="8"/>
      <name val="Arial CE"/>
      <charset val="238"/>
    </font>
    <font>
      <b/>
      <sz val="14"/>
      <name val="Arial CE"/>
      <charset val="238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vertAlign val="superscript"/>
      <sz val="8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20"/>
      <name val="Arial CE"/>
      <family val="2"/>
      <charset val="238"/>
    </font>
    <font>
      <b/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2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7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1">
    <xf numFmtId="0" fontId="0" fillId="0" borderId="0" xfId="0"/>
    <xf numFmtId="164" fontId="3" fillId="0" borderId="10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0" xfId="0" applyFont="1"/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6" fillId="0" borderId="0" xfId="0" applyFont="1" applyAlignment="1"/>
    <xf numFmtId="2" fontId="2" fillId="0" borderId="0" xfId="0" applyNumberFormat="1" applyFont="1" applyBorder="1" applyAlignment="1">
      <alignment horizontal="center"/>
    </xf>
    <xf numFmtId="2" fontId="2" fillId="0" borderId="29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2" fillId="0" borderId="9" xfId="0" applyNumberFormat="1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0" fontId="6" fillId="0" borderId="0" xfId="0" applyFont="1" applyAlignment="1"/>
    <xf numFmtId="0" fontId="2" fillId="0" borderId="0" xfId="0" applyFont="1" applyBorder="1" applyAlignment="1">
      <alignment horizontal="center"/>
    </xf>
    <xf numFmtId="0" fontId="4" fillId="0" borderId="28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5" fillId="0" borderId="0" xfId="0" applyFont="1" applyBorder="1" applyAlignment="1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0" fillId="0" borderId="0" xfId="0" applyBorder="1"/>
    <xf numFmtId="0" fontId="6" fillId="0" borderId="0" xfId="0" applyFont="1" applyBorder="1" applyAlignment="1"/>
    <xf numFmtId="2" fontId="1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/>
    <xf numFmtId="0" fontId="0" fillId="0" borderId="0" xfId="0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/>
    </xf>
    <xf numFmtId="0" fontId="1" fillId="0" borderId="0" xfId="0" applyFont="1" applyBorder="1" applyAlignment="1">
      <alignment vertical="center" textRotation="90"/>
    </xf>
    <xf numFmtId="0" fontId="2" fillId="0" borderId="0" xfId="0" applyFont="1" applyBorder="1" applyAlignment="1"/>
    <xf numFmtId="2" fontId="4" fillId="0" borderId="0" xfId="0" applyNumberFormat="1" applyFont="1" applyBorder="1" applyAlignment="1"/>
    <xf numFmtId="0" fontId="4" fillId="0" borderId="0" xfId="0" applyFont="1" applyBorder="1" applyAlignment="1"/>
    <xf numFmtId="2" fontId="4" fillId="0" borderId="14" xfId="0" applyNumberFormat="1" applyFont="1" applyBorder="1" applyAlignment="1">
      <alignment horizontal="center" vertical="center" textRotation="90"/>
    </xf>
    <xf numFmtId="2" fontId="4" fillId="0" borderId="15" xfId="0" applyNumberFormat="1" applyFont="1" applyBorder="1" applyAlignment="1">
      <alignment horizontal="center" vertical="center" textRotation="90"/>
    </xf>
    <xf numFmtId="2" fontId="4" fillId="0" borderId="16" xfId="0" applyNumberFormat="1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textRotation="90"/>
    </xf>
    <xf numFmtId="0" fontId="2" fillId="0" borderId="0" xfId="0" applyFont="1" applyAlignment="1"/>
    <xf numFmtId="165" fontId="0" fillId="0" borderId="0" xfId="0" applyNumberFormat="1"/>
    <xf numFmtId="2" fontId="4" fillId="0" borderId="0" xfId="0" applyNumberFormat="1" applyFont="1" applyBorder="1" applyAlignment="1">
      <alignment horizontal="center"/>
    </xf>
    <xf numFmtId="0" fontId="4" fillId="0" borderId="11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 textRotation="90"/>
    </xf>
    <xf numFmtId="0" fontId="4" fillId="0" borderId="0" xfId="0" applyFont="1" applyBorder="1" applyAlignment="1">
      <alignment horizontal="center" textRotation="90"/>
    </xf>
    <xf numFmtId="0" fontId="2" fillId="0" borderId="27" xfId="0" applyFont="1" applyBorder="1" applyAlignment="1">
      <alignment horizontal="center" vertical="center"/>
    </xf>
    <xf numFmtId="0" fontId="9" fillId="0" borderId="12" xfId="0" applyFont="1" applyFill="1" applyBorder="1" applyAlignment="1">
      <alignment horizontal="center" wrapText="1"/>
    </xf>
    <xf numFmtId="0" fontId="9" fillId="0" borderId="31" xfId="0" applyFont="1" applyFill="1" applyBorder="1" applyAlignment="1">
      <alignment horizontal="center" wrapText="1"/>
    </xf>
    <xf numFmtId="0" fontId="9" fillId="0" borderId="13" xfId="0" applyFont="1" applyFill="1" applyBorder="1" applyAlignment="1">
      <alignment horizontal="center" wrapText="1"/>
    </xf>
    <xf numFmtId="165" fontId="10" fillId="0" borderId="1" xfId="0" applyNumberFormat="1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2" fillId="0" borderId="60" xfId="0" applyFont="1" applyBorder="1" applyAlignment="1">
      <alignment horizontal="center"/>
    </xf>
    <xf numFmtId="0" fontId="12" fillId="0" borderId="35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9" fillId="0" borderId="53" xfId="0" applyFont="1" applyBorder="1" applyAlignment="1">
      <alignment horizontal="center"/>
    </xf>
    <xf numFmtId="2" fontId="0" fillId="0" borderId="27" xfId="0" applyNumberForma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2" fontId="12" fillId="0" borderId="32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2" fontId="4" fillId="0" borderId="0" xfId="0" applyNumberFormat="1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left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0" xfId="0" applyFont="1" applyBorder="1" applyAlignment="1">
      <alignment horizontal="center" vertical="center" textRotation="90" wrapText="1"/>
    </xf>
    <xf numFmtId="0" fontId="21" fillId="0" borderId="44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21" fillId="0" borderId="43" xfId="0" applyFont="1" applyBorder="1" applyAlignment="1">
      <alignment horizontal="center"/>
    </xf>
    <xf numFmtId="0" fontId="21" fillId="0" borderId="45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13" xfId="0" applyFont="1" applyBorder="1" applyAlignment="1">
      <alignment horizontal="center"/>
    </xf>
    <xf numFmtId="49" fontId="10" fillId="0" borderId="0" xfId="0" applyNumberFormat="1" applyFont="1" applyBorder="1" applyAlignment="1">
      <alignment horizontal="left"/>
    </xf>
    <xf numFmtId="0" fontId="2" fillId="0" borderId="3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60" xfId="0" applyFont="1" applyBorder="1" applyAlignment="1"/>
    <xf numFmtId="0" fontId="1" fillId="0" borderId="18" xfId="0" applyFont="1" applyBorder="1" applyAlignment="1">
      <alignment horizontal="center"/>
    </xf>
    <xf numFmtId="165" fontId="3" fillId="0" borderId="23" xfId="0" applyNumberFormat="1" applyFont="1" applyBorder="1" applyAlignment="1">
      <alignment horizontal="center"/>
    </xf>
    <xf numFmtId="165" fontId="3" fillId="0" borderId="27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7" xfId="0" applyFont="1" applyBorder="1" applyAlignment="1">
      <alignment horizontal="center" vertical="center" textRotation="90"/>
    </xf>
    <xf numFmtId="2" fontId="4" fillId="0" borderId="14" xfId="0" applyNumberFormat="1" applyFont="1" applyBorder="1" applyAlignment="1">
      <alignment horizontal="center" vertical="center"/>
    </xf>
    <xf numFmtId="2" fontId="4" fillId="0" borderId="15" xfId="0" applyNumberFormat="1" applyFont="1" applyBorder="1" applyAlignment="1">
      <alignment horizontal="center" vertical="center"/>
    </xf>
    <xf numFmtId="2" fontId="4" fillId="0" borderId="4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textRotation="90" wrapText="1"/>
    </xf>
    <xf numFmtId="2" fontId="4" fillId="0" borderId="0" xfId="0" applyNumberFormat="1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3" fillId="0" borderId="0" xfId="0" applyNumberFormat="1" applyFont="1" applyBorder="1" applyAlignment="1"/>
    <xf numFmtId="0" fontId="3" fillId="0" borderId="0" xfId="0" applyFont="1" applyBorder="1" applyAlignment="1"/>
    <xf numFmtId="2" fontId="4" fillId="0" borderId="0" xfId="0" applyNumberFormat="1" applyFont="1" applyAlignment="1">
      <alignment horizontal="center"/>
    </xf>
    <xf numFmtId="0" fontId="1" fillId="0" borderId="7" xfId="0" applyFont="1" applyBorder="1" applyAlignment="1">
      <alignment horizontal="center" vertical="center" textRotation="90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wrapText="1"/>
    </xf>
    <xf numFmtId="165" fontId="10" fillId="0" borderId="0" xfId="0" applyNumberFormat="1" applyFont="1" applyBorder="1" applyAlignment="1">
      <alignment horizontal="center"/>
    </xf>
    <xf numFmtId="1" fontId="1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/>
    <xf numFmtId="0" fontId="14" fillId="0" borderId="0" xfId="0" applyFont="1" applyFill="1" applyBorder="1" applyAlignment="1">
      <alignment vertical="center" wrapText="1"/>
    </xf>
    <xf numFmtId="1" fontId="11" fillId="0" borderId="0" xfId="0" applyNumberFormat="1" applyFont="1" applyBorder="1" applyAlignment="1">
      <alignment vertical="center"/>
    </xf>
    <xf numFmtId="165" fontId="10" fillId="0" borderId="61" xfId="0" applyNumberFormat="1" applyFont="1" applyBorder="1" applyAlignment="1">
      <alignment horizontal="center"/>
    </xf>
    <xf numFmtId="1" fontId="1" fillId="0" borderId="15" xfId="0" applyNumberFormat="1" applyFont="1" applyBorder="1" applyAlignment="1">
      <alignment horizontal="center" vertical="center"/>
    </xf>
    <xf numFmtId="1" fontId="1" fillId="0" borderId="16" xfId="0" applyNumberFormat="1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1" fontId="1" fillId="0" borderId="34" xfId="0" applyNumberFormat="1" applyFont="1" applyBorder="1" applyAlignment="1">
      <alignment horizontal="center" vertical="center"/>
    </xf>
    <xf numFmtId="1" fontId="1" fillId="0" borderId="14" xfId="0" applyNumberFormat="1" applyFont="1" applyBorder="1" applyAlignment="1">
      <alignment horizontal="center" vertical="center"/>
    </xf>
    <xf numFmtId="0" fontId="13" fillId="0" borderId="40" xfId="0" applyFont="1" applyBorder="1" applyAlignment="1">
      <alignment horizontal="center"/>
    </xf>
    <xf numFmtId="0" fontId="13" fillId="0" borderId="4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2" fillId="0" borderId="39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2" fontId="13" fillId="0" borderId="38" xfId="0" applyNumberFormat="1" applyFont="1" applyFill="1" applyBorder="1" applyAlignment="1">
      <alignment horizontal="center"/>
    </xf>
    <xf numFmtId="0" fontId="18" fillId="0" borderId="0" xfId="0" applyFont="1" applyFill="1" applyBorder="1" applyAlignment="1">
      <alignment horizontal="left" vertical="center"/>
    </xf>
    <xf numFmtId="2" fontId="23" fillId="0" borderId="27" xfId="0" applyNumberFormat="1" applyFont="1" applyFill="1" applyBorder="1" applyAlignment="1">
      <alignment horizontal="left"/>
    </xf>
    <xf numFmtId="0" fontId="3" fillId="0" borderId="0" xfId="0" applyFont="1"/>
    <xf numFmtId="2" fontId="4" fillId="0" borderId="16" xfId="0" applyNumberFormat="1" applyFont="1" applyBorder="1" applyAlignment="1">
      <alignment horizontal="center" vertical="center"/>
    </xf>
    <xf numFmtId="2" fontId="4" fillId="0" borderId="0" xfId="0" applyNumberFormat="1" applyFont="1" applyAlignment="1"/>
    <xf numFmtId="2" fontId="3" fillId="0" borderId="0" xfId="0" applyNumberFormat="1" applyFont="1" applyAlignment="1">
      <alignment horizontal="center"/>
    </xf>
    <xf numFmtId="2" fontId="3" fillId="0" borderId="0" xfId="0" applyNumberFormat="1" applyFont="1" applyBorder="1" applyAlignment="1">
      <alignment horizontal="center"/>
    </xf>
    <xf numFmtId="0" fontId="0" fillId="0" borderId="0" xfId="0" applyFill="1" applyBorder="1"/>
    <xf numFmtId="0" fontId="2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20" fillId="0" borderId="0" xfId="0" applyFont="1" applyFill="1" applyBorder="1" applyAlignment="1"/>
    <xf numFmtId="49" fontId="22" fillId="0" borderId="0" xfId="0" applyNumberFormat="1" applyFont="1" applyFill="1" applyBorder="1" applyAlignment="1"/>
    <xf numFmtId="49" fontId="10" fillId="0" borderId="0" xfId="0" applyNumberFormat="1" applyFont="1" applyFill="1" applyBorder="1" applyAlignment="1"/>
    <xf numFmtId="0" fontId="0" fillId="0" borderId="0" xfId="0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/>
    </xf>
    <xf numFmtId="2" fontId="19" fillId="0" borderId="0" xfId="0" applyNumberFormat="1" applyFont="1" applyFill="1" applyBorder="1" applyAlignment="1">
      <alignment vertical="center"/>
    </xf>
    <xf numFmtId="0" fontId="1" fillId="0" borderId="63" xfId="0" applyFont="1" applyBorder="1" applyAlignment="1">
      <alignment horizontal="center" vertical="center"/>
    </xf>
    <xf numFmtId="0" fontId="26" fillId="0" borderId="6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5" fillId="0" borderId="32" xfId="0" applyFont="1" applyBorder="1" applyAlignment="1">
      <alignment horizontal="center"/>
    </xf>
    <xf numFmtId="165" fontId="2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2" fontId="27" fillId="0" borderId="22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165" fontId="27" fillId="0" borderId="1" xfId="0" applyNumberFormat="1" applyFont="1" applyFill="1" applyBorder="1" applyAlignment="1">
      <alignment horizontal="center" vertical="center"/>
    </xf>
    <xf numFmtId="165" fontId="27" fillId="0" borderId="70" xfId="0" applyNumberFormat="1" applyFont="1" applyFill="1" applyBorder="1" applyAlignment="1">
      <alignment horizontal="center" vertical="center"/>
    </xf>
    <xf numFmtId="0" fontId="8" fillId="0" borderId="0" xfId="0" applyFont="1"/>
    <xf numFmtId="164" fontId="3" fillId="0" borderId="1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/>
    </xf>
    <xf numFmtId="2" fontId="2" fillId="0" borderId="29" xfId="0" applyNumberFormat="1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2" fontId="4" fillId="0" borderId="14" xfId="0" applyNumberFormat="1" applyFont="1" applyFill="1" applyBorder="1" applyAlignment="1">
      <alignment horizontal="center" vertical="center"/>
    </xf>
    <xf numFmtId="2" fontId="4" fillId="0" borderId="15" xfId="0" applyNumberFormat="1" applyFont="1" applyFill="1" applyBorder="1" applyAlignment="1">
      <alignment horizontal="center" vertical="center"/>
    </xf>
    <xf numFmtId="2" fontId="4" fillId="0" borderId="42" xfId="0" applyNumberFormat="1" applyFont="1" applyFill="1" applyBorder="1" applyAlignment="1">
      <alignment horizontal="center" vertical="center"/>
    </xf>
    <xf numFmtId="2" fontId="4" fillId="0" borderId="5" xfId="0" applyNumberFormat="1" applyFont="1" applyFill="1" applyBorder="1" applyAlignment="1">
      <alignment horizontal="center" vertical="center" textRotation="90"/>
    </xf>
    <xf numFmtId="2" fontId="4" fillId="0" borderId="14" xfId="0" applyNumberFormat="1" applyFont="1" applyFill="1" applyBorder="1" applyAlignment="1">
      <alignment horizontal="center" vertical="center" textRotation="90"/>
    </xf>
    <xf numFmtId="2" fontId="4" fillId="0" borderId="15" xfId="0" applyNumberFormat="1" applyFont="1" applyFill="1" applyBorder="1" applyAlignment="1">
      <alignment horizontal="center" vertical="center" textRotation="90"/>
    </xf>
    <xf numFmtId="0" fontId="28" fillId="0" borderId="0" xfId="0" applyFont="1"/>
    <xf numFmtId="49" fontId="10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/>
    <xf numFmtId="0" fontId="21" fillId="0" borderId="0" xfId="0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horizontal="left"/>
    </xf>
    <xf numFmtId="0" fontId="21" fillId="0" borderId="46" xfId="0" applyFont="1" applyBorder="1" applyAlignment="1">
      <alignment horizontal="center"/>
    </xf>
    <xf numFmtId="0" fontId="0" fillId="0" borderId="0" xfId="0" applyFont="1"/>
    <xf numFmtId="0" fontId="0" fillId="0" borderId="0" xfId="0" applyFont="1" applyFill="1" applyBorder="1"/>
    <xf numFmtId="0" fontId="11" fillId="0" borderId="46" xfId="0" applyFont="1" applyBorder="1" applyAlignment="1">
      <alignment horizontal="center"/>
    </xf>
    <xf numFmtId="2" fontId="27" fillId="0" borderId="60" xfId="0" applyNumberFormat="1" applyFont="1" applyFill="1" applyBorder="1" applyAlignment="1">
      <alignment horizontal="center" vertical="center"/>
    </xf>
    <xf numFmtId="2" fontId="27" fillId="0" borderId="39" xfId="0" applyNumberFormat="1" applyFont="1" applyFill="1" applyBorder="1" applyAlignment="1">
      <alignment horizontal="center" vertical="center"/>
    </xf>
    <xf numFmtId="2" fontId="27" fillId="0" borderId="55" xfId="0" applyNumberFormat="1" applyFont="1" applyFill="1" applyBorder="1" applyAlignment="1">
      <alignment horizontal="center" vertical="center"/>
    </xf>
    <xf numFmtId="2" fontId="27" fillId="0" borderId="69" xfId="0" applyNumberFormat="1" applyFont="1" applyFill="1" applyBorder="1" applyAlignment="1">
      <alignment horizontal="center" vertical="center"/>
    </xf>
    <xf numFmtId="2" fontId="0" fillId="0" borderId="9" xfId="0" applyNumberFormat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73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75" xfId="0" applyFont="1" applyBorder="1" applyAlignment="1">
      <alignment horizontal="center"/>
    </xf>
    <xf numFmtId="0" fontId="0" fillId="0" borderId="67" xfId="0" applyBorder="1" applyAlignment="1">
      <alignment horizontal="center"/>
    </xf>
    <xf numFmtId="0" fontId="1" fillId="0" borderId="76" xfId="0" applyFont="1" applyBorder="1" applyAlignment="1"/>
    <xf numFmtId="0" fontId="1" fillId="0" borderId="17" xfId="0" applyFont="1" applyBorder="1" applyAlignment="1"/>
    <xf numFmtId="0" fontId="1" fillId="0" borderId="17" xfId="0" applyFont="1" applyBorder="1" applyAlignment="1">
      <alignment horizontal="center"/>
    </xf>
    <xf numFmtId="0" fontId="1" fillId="0" borderId="76" xfId="0" applyFont="1" applyBorder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left"/>
    </xf>
    <xf numFmtId="2" fontId="4" fillId="0" borderId="0" xfId="0" applyNumberFormat="1" applyFont="1" applyAlignment="1">
      <alignment horizontal="center"/>
    </xf>
    <xf numFmtId="0" fontId="8" fillId="0" borderId="23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textRotation="90"/>
    </xf>
    <xf numFmtId="0" fontId="1" fillId="0" borderId="9" xfId="0" applyFont="1" applyBorder="1" applyAlignment="1">
      <alignment horizontal="center" vertical="center" textRotation="90"/>
    </xf>
    <xf numFmtId="0" fontId="1" fillId="0" borderId="12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/>
    </xf>
    <xf numFmtId="0" fontId="12" fillId="0" borderId="37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21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2" fillId="0" borderId="45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7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0" fillId="0" borderId="61" xfId="0" applyBorder="1" applyAlignment="1">
      <alignment horizontal="center"/>
    </xf>
    <xf numFmtId="0" fontId="17" fillId="0" borderId="37" xfId="0" applyFont="1" applyBorder="1" applyAlignment="1">
      <alignment horizontal="center"/>
    </xf>
    <xf numFmtId="0" fontId="16" fillId="0" borderId="4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21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2" fillId="0" borderId="36" xfId="0" applyFont="1" applyBorder="1" applyAlignment="1">
      <alignment horizontal="center"/>
    </xf>
    <xf numFmtId="0" fontId="2" fillId="0" borderId="53" xfId="0" applyFont="1" applyBorder="1" applyAlignment="1">
      <alignment horizontal="center"/>
    </xf>
    <xf numFmtId="0" fontId="2" fillId="0" borderId="54" xfId="0" applyFont="1" applyBorder="1" applyAlignment="1">
      <alignment horizontal="center"/>
    </xf>
    <xf numFmtId="1" fontId="11" fillId="0" borderId="6" xfId="0" applyNumberFormat="1" applyFont="1" applyBorder="1" applyAlignment="1">
      <alignment horizontal="center" vertical="center"/>
    </xf>
    <xf numFmtId="1" fontId="11" fillId="0" borderId="47" xfId="0" applyNumberFormat="1" applyFont="1" applyBorder="1" applyAlignment="1">
      <alignment horizontal="center" vertical="center"/>
    </xf>
    <xf numFmtId="1" fontId="11" fillId="0" borderId="7" xfId="0" applyNumberFormat="1" applyFont="1" applyBorder="1" applyAlignment="1">
      <alignment horizontal="center" vertical="center"/>
    </xf>
    <xf numFmtId="1" fontId="11" fillId="0" borderId="48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0" fontId="17" fillId="0" borderId="0" xfId="0" applyFont="1" applyAlignment="1">
      <alignment horizontal="right"/>
    </xf>
    <xf numFmtId="0" fontId="1" fillId="0" borderId="44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2" fontId="1" fillId="0" borderId="71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 vertical="center"/>
    </xf>
    <xf numFmtId="0" fontId="1" fillId="0" borderId="72" xfId="0" applyFont="1" applyBorder="1" applyAlignment="1">
      <alignment horizontal="center" vertical="center"/>
    </xf>
    <xf numFmtId="0" fontId="24" fillId="3" borderId="4" xfId="0" applyFont="1" applyFill="1" applyBorder="1" applyAlignment="1">
      <alignment horizontal="center"/>
    </xf>
    <xf numFmtId="0" fontId="24" fillId="3" borderId="3" xfId="0" applyFont="1" applyFill="1" applyBorder="1" applyAlignment="1">
      <alignment horizontal="center"/>
    </xf>
    <xf numFmtId="0" fontId="24" fillId="3" borderId="21" xfId="0" applyFont="1" applyFill="1" applyBorder="1" applyAlignment="1">
      <alignment horizontal="center"/>
    </xf>
    <xf numFmtId="49" fontId="10" fillId="0" borderId="22" xfId="0" applyNumberFormat="1" applyFont="1" applyBorder="1" applyAlignment="1">
      <alignment horizontal="left"/>
    </xf>
    <xf numFmtId="0" fontId="17" fillId="0" borderId="0" xfId="0" applyFont="1" applyBorder="1" applyAlignment="1">
      <alignment horizontal="right"/>
    </xf>
    <xf numFmtId="0" fontId="20" fillId="3" borderId="4" xfId="0" applyFont="1" applyFill="1" applyBorder="1" applyAlignment="1">
      <alignment horizontal="center"/>
    </xf>
    <xf numFmtId="0" fontId="20" fillId="3" borderId="3" xfId="0" applyFont="1" applyFill="1" applyBorder="1" applyAlignment="1">
      <alignment horizontal="center"/>
    </xf>
    <xf numFmtId="0" fontId="20" fillId="3" borderId="21" xfId="0" applyFont="1" applyFill="1" applyBorder="1" applyAlignment="1">
      <alignment horizontal="center"/>
    </xf>
    <xf numFmtId="0" fontId="24" fillId="2" borderId="4" xfId="0" applyFont="1" applyFill="1" applyBorder="1" applyAlignment="1">
      <alignment horizontal="center"/>
    </xf>
    <xf numFmtId="0" fontId="24" fillId="2" borderId="3" xfId="0" applyFont="1" applyFill="1" applyBorder="1" applyAlignment="1">
      <alignment horizontal="center"/>
    </xf>
    <xf numFmtId="0" fontId="24" fillId="2" borderId="21" xfId="0" applyFont="1" applyFill="1" applyBorder="1" applyAlignment="1">
      <alignment horizontal="center"/>
    </xf>
    <xf numFmtId="0" fontId="20" fillId="2" borderId="4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20" fillId="2" borderId="21" xfId="0" applyFont="1" applyFill="1" applyBorder="1" applyAlignment="1">
      <alignment horizontal="center"/>
    </xf>
    <xf numFmtId="165" fontId="27" fillId="0" borderId="68" xfId="0" applyNumberFormat="1" applyFont="1" applyFill="1" applyBorder="1" applyAlignment="1">
      <alignment horizontal="center" vertical="center"/>
    </xf>
    <xf numFmtId="165" fontId="27" fillId="0" borderId="17" xfId="0" applyNumberFormat="1" applyFont="1" applyFill="1" applyBorder="1" applyAlignment="1">
      <alignment horizontal="center" vertical="center"/>
    </xf>
    <xf numFmtId="165" fontId="27" fillId="0" borderId="69" xfId="0" applyNumberFormat="1" applyFont="1" applyFill="1" applyBorder="1" applyAlignment="1">
      <alignment horizontal="center" vertical="center"/>
    </xf>
    <xf numFmtId="165" fontId="27" fillId="0" borderId="70" xfId="0" applyNumberFormat="1" applyFont="1" applyFill="1" applyBorder="1" applyAlignment="1">
      <alignment horizontal="center" vertical="center"/>
    </xf>
    <xf numFmtId="2" fontId="19" fillId="0" borderId="66" xfId="0" applyNumberFormat="1" applyFont="1" applyFill="1" applyBorder="1" applyAlignment="1">
      <alignment horizontal="center" vertical="center"/>
    </xf>
    <xf numFmtId="2" fontId="19" fillId="0" borderId="67" xfId="0" applyNumberFormat="1" applyFont="1" applyFill="1" applyBorder="1" applyAlignment="1">
      <alignment horizontal="center" vertical="center"/>
    </xf>
    <xf numFmtId="2" fontId="19" fillId="0" borderId="62" xfId="0" applyNumberFormat="1" applyFont="1" applyFill="1" applyBorder="1" applyAlignment="1">
      <alignment horizontal="center" vertical="center"/>
    </xf>
    <xf numFmtId="2" fontId="19" fillId="0" borderId="20" xfId="0" applyNumberFormat="1" applyFont="1" applyFill="1" applyBorder="1" applyAlignment="1">
      <alignment horizontal="center" vertical="center"/>
    </xf>
    <xf numFmtId="0" fontId="24" fillId="0" borderId="4" xfId="0" applyFont="1" applyFill="1" applyBorder="1" applyAlignment="1">
      <alignment horizontal="center" wrapText="1"/>
    </xf>
    <xf numFmtId="0" fontId="24" fillId="0" borderId="3" xfId="0" applyFont="1" applyFill="1" applyBorder="1" applyAlignment="1">
      <alignment horizontal="center" wrapText="1"/>
    </xf>
    <xf numFmtId="0" fontId="24" fillId="0" borderId="21" xfId="0" applyFont="1" applyFill="1" applyBorder="1" applyAlignment="1">
      <alignment horizontal="center" wrapText="1"/>
    </xf>
    <xf numFmtId="2" fontId="19" fillId="0" borderId="65" xfId="0" applyNumberFormat="1" applyFont="1" applyFill="1" applyBorder="1" applyAlignment="1">
      <alignment horizontal="center" vertical="center"/>
    </xf>
    <xf numFmtId="2" fontId="19" fillId="0" borderId="45" xfId="0" applyNumberFormat="1" applyFont="1" applyFill="1" applyBorder="1" applyAlignment="1">
      <alignment horizontal="center" vertical="center"/>
    </xf>
    <xf numFmtId="2" fontId="19" fillId="0" borderId="56" xfId="0" applyNumberFormat="1" applyFont="1" applyFill="1" applyBorder="1" applyAlignment="1">
      <alignment horizontal="center" vertical="center"/>
    </xf>
    <xf numFmtId="2" fontId="19" fillId="0" borderId="58" xfId="0" applyNumberFormat="1" applyFont="1" applyFill="1" applyBorder="1" applyAlignment="1">
      <alignment horizontal="center" vertical="center"/>
    </xf>
    <xf numFmtId="2" fontId="19" fillId="0" borderId="57" xfId="0" applyNumberFormat="1" applyFont="1" applyFill="1" applyBorder="1" applyAlignment="1">
      <alignment horizontal="center" vertical="center"/>
    </xf>
    <xf numFmtId="2" fontId="19" fillId="0" borderId="59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FF0000"/>
  </sheetPr>
  <dimension ref="A1:AM63"/>
  <sheetViews>
    <sheetView tabSelected="1" topLeftCell="A39" workbookViewId="0">
      <selection activeCell="V19" sqref="V19"/>
    </sheetView>
  </sheetViews>
  <sheetFormatPr defaultRowHeight="12.75" x14ac:dyDescent="0.2"/>
  <cols>
    <col min="1" max="1" width="3.7109375" customWidth="1"/>
    <col min="2" max="2" width="9.28515625" customWidth="1"/>
    <col min="3" max="3" width="14.85546875" customWidth="1"/>
    <col min="4" max="5" width="7.7109375" customWidth="1"/>
    <col min="6" max="10" width="6.7109375" customWidth="1"/>
    <col min="11" max="11" width="7.28515625" customWidth="1"/>
    <col min="12" max="13" width="7.7109375" customWidth="1"/>
    <col min="14" max="18" width="6.7109375" customWidth="1"/>
    <col min="19" max="19" width="2.7109375" customWidth="1"/>
    <col min="20" max="20" width="3.7109375" customWidth="1"/>
    <col min="22" max="22" width="12" customWidth="1"/>
    <col min="23" max="30" width="7.140625" customWidth="1"/>
    <col min="31" max="31" width="7.28515625" customWidth="1"/>
    <col min="32" max="39" width="7.140625" customWidth="1"/>
  </cols>
  <sheetData>
    <row r="1" spans="1:39" ht="10.5" customHeight="1" x14ac:dyDescent="0.2">
      <c r="A1" s="206" t="s">
        <v>136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8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</row>
    <row r="2" spans="1:39" ht="13.5" customHeight="1" thickBot="1" x14ac:dyDescent="0.25">
      <c r="A2" s="209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1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</row>
    <row r="3" spans="1:39" ht="18.75" customHeight="1" thickBot="1" x14ac:dyDescent="0.3">
      <c r="A3" s="215" t="s">
        <v>0</v>
      </c>
      <c r="B3" s="218" t="s">
        <v>1</v>
      </c>
      <c r="C3" s="220" t="s">
        <v>2</v>
      </c>
      <c r="D3" s="212" t="s">
        <v>25</v>
      </c>
      <c r="E3" s="213"/>
      <c r="F3" s="213"/>
      <c r="G3" s="213"/>
      <c r="H3" s="213"/>
      <c r="I3" s="213"/>
      <c r="J3" s="214"/>
      <c r="K3" s="212" t="s">
        <v>10</v>
      </c>
      <c r="L3" s="213"/>
      <c r="M3" s="213"/>
      <c r="N3" s="213"/>
      <c r="O3" s="213"/>
      <c r="P3" s="213"/>
      <c r="Q3" s="213"/>
      <c r="R3" s="214"/>
      <c r="T3" s="43"/>
      <c r="U3" s="24"/>
      <c r="V3" s="24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</row>
    <row r="4" spans="1:39" ht="51" customHeight="1" x14ac:dyDescent="0.2">
      <c r="A4" s="216"/>
      <c r="B4" s="219"/>
      <c r="C4" s="221"/>
      <c r="D4" s="103" t="s">
        <v>96</v>
      </c>
      <c r="E4" s="78" t="s">
        <v>11</v>
      </c>
      <c r="F4" s="99" t="s">
        <v>15</v>
      </c>
      <c r="G4" s="99" t="s">
        <v>3</v>
      </c>
      <c r="H4" s="99" t="s">
        <v>12</v>
      </c>
      <c r="I4" s="50" t="s">
        <v>13</v>
      </c>
      <c r="J4" s="51" t="s">
        <v>14</v>
      </c>
      <c r="K4" s="52" t="s">
        <v>4</v>
      </c>
      <c r="L4" s="103" t="s">
        <v>96</v>
      </c>
      <c r="M4" s="78" t="s">
        <v>11</v>
      </c>
      <c r="N4" s="99" t="s">
        <v>15</v>
      </c>
      <c r="O4" s="99" t="s">
        <v>3</v>
      </c>
      <c r="P4" s="99" t="s">
        <v>12</v>
      </c>
      <c r="Q4" s="50" t="s">
        <v>13</v>
      </c>
      <c r="R4" s="51" t="s">
        <v>14</v>
      </c>
      <c r="T4" s="43"/>
      <c r="U4" s="24"/>
      <c r="V4" s="24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39"/>
    </row>
    <row r="5" spans="1:39" ht="13.5" thickBot="1" x14ac:dyDescent="0.25">
      <c r="A5" s="217"/>
      <c r="B5" s="3" t="s">
        <v>6</v>
      </c>
      <c r="C5" s="222"/>
      <c r="D5" s="2" t="s">
        <v>7</v>
      </c>
      <c r="E5" s="3" t="s">
        <v>7</v>
      </c>
      <c r="F5" s="3" t="s">
        <v>7</v>
      </c>
      <c r="G5" s="3" t="s">
        <v>8</v>
      </c>
      <c r="H5" s="3" t="s">
        <v>8</v>
      </c>
      <c r="I5" s="3" t="s">
        <v>8</v>
      </c>
      <c r="J5" s="3" t="s">
        <v>8</v>
      </c>
      <c r="K5" s="5" t="s">
        <v>8</v>
      </c>
      <c r="L5" s="2" t="s">
        <v>9</v>
      </c>
      <c r="M5" s="3" t="s">
        <v>9</v>
      </c>
      <c r="N5" s="3" t="s">
        <v>9</v>
      </c>
      <c r="O5" s="3" t="s">
        <v>7</v>
      </c>
      <c r="P5" s="3" t="s">
        <v>7</v>
      </c>
      <c r="Q5" s="3" t="s">
        <v>7</v>
      </c>
      <c r="R5" s="4" t="s">
        <v>7</v>
      </c>
      <c r="T5" s="43"/>
      <c r="U5" s="20"/>
      <c r="V5" s="24"/>
      <c r="W5" s="20"/>
      <c r="X5" s="20"/>
      <c r="Y5" s="20"/>
      <c r="Z5" s="20"/>
      <c r="AA5" s="20"/>
      <c r="AB5" s="20"/>
      <c r="AC5" s="20"/>
      <c r="AD5" s="20"/>
      <c r="AE5" s="27"/>
      <c r="AF5" s="20"/>
      <c r="AG5" s="20"/>
      <c r="AH5" s="20"/>
      <c r="AI5" s="20"/>
      <c r="AJ5" s="20"/>
      <c r="AK5" s="20"/>
      <c r="AL5" s="20"/>
      <c r="AM5" s="20"/>
    </row>
    <row r="6" spans="1:39" x14ac:dyDescent="0.2">
      <c r="A6" s="22">
        <v>1</v>
      </c>
      <c r="B6" s="1">
        <v>0</v>
      </c>
      <c r="C6" s="21">
        <v>1</v>
      </c>
      <c r="D6" s="7">
        <v>0</v>
      </c>
      <c r="E6" s="8">
        <v>0</v>
      </c>
      <c r="F6" s="8">
        <v>0</v>
      </c>
      <c r="G6" s="8">
        <v>0</v>
      </c>
      <c r="H6" s="8">
        <v>0</v>
      </c>
      <c r="I6" s="8">
        <v>0</v>
      </c>
      <c r="J6" s="12">
        <v>0</v>
      </c>
      <c r="K6" s="57">
        <v>0</v>
      </c>
      <c r="L6" s="7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9">
        <v>0</v>
      </c>
      <c r="T6" s="29"/>
      <c r="U6" s="28"/>
      <c r="V6" s="29"/>
      <c r="W6" s="20"/>
      <c r="X6" s="20"/>
      <c r="Y6" s="20"/>
      <c r="Z6" s="20"/>
      <c r="AA6" s="20"/>
      <c r="AB6" s="20"/>
      <c r="AC6" s="20"/>
      <c r="AD6" s="20"/>
      <c r="AE6" s="40"/>
      <c r="AF6" s="11"/>
      <c r="AG6" s="11"/>
      <c r="AH6" s="11"/>
      <c r="AI6" s="11"/>
      <c r="AJ6" s="11"/>
      <c r="AK6" s="11"/>
      <c r="AL6" s="11"/>
      <c r="AM6" s="11"/>
    </row>
    <row r="7" spans="1:39" x14ac:dyDescent="0.2">
      <c r="A7" s="22">
        <v>2</v>
      </c>
      <c r="B7" s="1">
        <v>2.478E-2</v>
      </c>
      <c r="C7" s="21" t="s">
        <v>28</v>
      </c>
      <c r="D7" s="7">
        <v>0</v>
      </c>
      <c r="E7" s="8">
        <v>0</v>
      </c>
      <c r="F7" s="8">
        <v>0</v>
      </c>
      <c r="G7" s="8">
        <v>0</v>
      </c>
      <c r="H7" s="8">
        <v>0</v>
      </c>
      <c r="I7" s="8">
        <v>0</v>
      </c>
      <c r="J7" s="12">
        <v>0</v>
      </c>
      <c r="K7" s="57">
        <f>(B7-B6)*1000</f>
        <v>24.78</v>
      </c>
      <c r="L7" s="7">
        <f t="shared" ref="L7:L50" si="0">((D7+D6)/2)*K7</f>
        <v>0</v>
      </c>
      <c r="M7" s="8">
        <f t="shared" ref="M7:M50" si="1">((E7+E6)/2)*K7</f>
        <v>0</v>
      </c>
      <c r="N7" s="8">
        <f t="shared" ref="N7:N50" si="2">((F7+F6)/2)*K7</f>
        <v>0</v>
      </c>
      <c r="O7" s="8">
        <f>((G7+G6)/2)*K7</f>
        <v>0</v>
      </c>
      <c r="P7" s="8">
        <f>((H7+H6)/2)*K7</f>
        <v>0</v>
      </c>
      <c r="Q7" s="8">
        <f>((I7+I6)/2)*K7</f>
        <v>0</v>
      </c>
      <c r="R7" s="9">
        <f>((J7+J6)/2)*K7</f>
        <v>0</v>
      </c>
      <c r="T7" s="29"/>
      <c r="U7" s="28"/>
      <c r="V7" s="29"/>
      <c r="W7" s="20"/>
      <c r="X7" s="20"/>
      <c r="Y7" s="20"/>
      <c r="Z7" s="20"/>
      <c r="AA7" s="20"/>
      <c r="AB7" s="20"/>
      <c r="AC7" s="20"/>
      <c r="AD7" s="20"/>
      <c r="AE7" s="40"/>
      <c r="AF7" s="11"/>
      <c r="AG7" s="11"/>
      <c r="AH7" s="11"/>
      <c r="AI7" s="11"/>
      <c r="AJ7" s="11"/>
      <c r="AK7" s="11"/>
      <c r="AL7" s="11"/>
      <c r="AM7" s="11"/>
    </row>
    <row r="8" spans="1:39" x14ac:dyDescent="0.2">
      <c r="A8" s="22">
        <v>3</v>
      </c>
      <c r="B8" s="163">
        <v>3.177E-2</v>
      </c>
      <c r="C8" s="164" t="s">
        <v>29</v>
      </c>
      <c r="D8" s="14">
        <v>1.29</v>
      </c>
      <c r="E8" s="15">
        <v>13.2</v>
      </c>
      <c r="F8" s="15">
        <v>0.13</v>
      </c>
      <c r="G8" s="15">
        <v>0.57999999999999996</v>
      </c>
      <c r="H8" s="15">
        <v>9.1199999999999992</v>
      </c>
      <c r="I8" s="15">
        <v>4.2</v>
      </c>
      <c r="J8" s="165">
        <v>0.5</v>
      </c>
      <c r="K8" s="166">
        <f t="shared" ref="K8:K50" si="3">(B8-B7)*1000</f>
        <v>6.9899999999999993</v>
      </c>
      <c r="L8" s="14">
        <f t="shared" si="0"/>
        <v>4.5085499999999996</v>
      </c>
      <c r="M8" s="8">
        <f t="shared" si="1"/>
        <v>46.133999999999993</v>
      </c>
      <c r="N8" s="8">
        <f t="shared" si="2"/>
        <v>0.45434999999999998</v>
      </c>
      <c r="O8" s="8">
        <f t="shared" ref="O8:O50" si="4">((G8+G7)/2)*K8</f>
        <v>2.0270999999999995</v>
      </c>
      <c r="P8" s="8">
        <f t="shared" ref="P8:P50" si="5">((H8+H7)/2)*K8</f>
        <v>31.874399999999994</v>
      </c>
      <c r="Q8" s="8">
        <f t="shared" ref="Q8:Q50" si="6">((I8+I7)/2)*K8</f>
        <v>14.678999999999998</v>
      </c>
      <c r="R8" s="9">
        <f t="shared" ref="R8:R50" si="7">((J8+J7)/2)*K8</f>
        <v>1.7474999999999998</v>
      </c>
      <c r="T8" s="29"/>
      <c r="U8" s="28"/>
      <c r="V8" s="29"/>
      <c r="W8" s="20"/>
      <c r="X8" s="20"/>
      <c r="Y8" s="20"/>
      <c r="Z8" s="20"/>
      <c r="AA8" s="20"/>
      <c r="AB8" s="20"/>
      <c r="AC8" s="20"/>
      <c r="AD8" s="20"/>
      <c r="AE8" s="40"/>
      <c r="AF8" s="11"/>
      <c r="AG8" s="11"/>
      <c r="AH8" s="11"/>
      <c r="AI8" s="11"/>
      <c r="AJ8" s="11"/>
      <c r="AK8" s="11"/>
      <c r="AL8" s="11"/>
      <c r="AM8" s="11"/>
    </row>
    <row r="9" spans="1:39" x14ac:dyDescent="0.2">
      <c r="A9" s="22">
        <v>4</v>
      </c>
      <c r="B9" s="163">
        <v>3.8760000000000003E-2</v>
      </c>
      <c r="C9" s="164" t="s">
        <v>30</v>
      </c>
      <c r="D9" s="14">
        <v>1.84</v>
      </c>
      <c r="E9" s="15">
        <v>9.52</v>
      </c>
      <c r="F9" s="15">
        <v>4.72</v>
      </c>
      <c r="G9" s="15">
        <v>6.76</v>
      </c>
      <c r="H9" s="15">
        <v>8.34</v>
      </c>
      <c r="I9" s="15">
        <v>4.2</v>
      </c>
      <c r="J9" s="165">
        <v>0.5</v>
      </c>
      <c r="K9" s="166">
        <f t="shared" si="3"/>
        <v>6.9900000000000029</v>
      </c>
      <c r="L9" s="14">
        <f t="shared" si="0"/>
        <v>10.939350000000005</v>
      </c>
      <c r="M9" s="8">
        <f t="shared" si="1"/>
        <v>79.406400000000033</v>
      </c>
      <c r="N9" s="8">
        <f t="shared" si="2"/>
        <v>16.950750000000006</v>
      </c>
      <c r="O9" s="8">
        <f t="shared" si="4"/>
        <v>25.653300000000009</v>
      </c>
      <c r="P9" s="8">
        <f t="shared" si="5"/>
        <v>61.022700000000029</v>
      </c>
      <c r="Q9" s="8">
        <f t="shared" si="6"/>
        <v>29.358000000000015</v>
      </c>
      <c r="R9" s="9">
        <f t="shared" si="7"/>
        <v>3.4950000000000014</v>
      </c>
      <c r="T9" s="29"/>
      <c r="U9" s="28"/>
      <c r="V9" s="29"/>
      <c r="W9" s="20"/>
      <c r="X9" s="20"/>
      <c r="Y9" s="20"/>
      <c r="Z9" s="20"/>
      <c r="AA9" s="20"/>
      <c r="AB9" s="20"/>
      <c r="AC9" s="20"/>
      <c r="AD9" s="20"/>
      <c r="AE9" s="40"/>
      <c r="AF9" s="11"/>
      <c r="AG9" s="11"/>
      <c r="AH9" s="11"/>
      <c r="AI9" s="11"/>
      <c r="AJ9" s="11"/>
      <c r="AK9" s="11"/>
      <c r="AL9" s="11"/>
      <c r="AM9" s="11"/>
    </row>
    <row r="10" spans="1:39" x14ac:dyDescent="0.2">
      <c r="A10" s="22">
        <v>5</v>
      </c>
      <c r="B10" s="163">
        <v>5.876E-2</v>
      </c>
      <c r="C10" s="164">
        <v>5</v>
      </c>
      <c r="D10" s="14">
        <v>1.34</v>
      </c>
      <c r="E10" s="15">
        <v>8.01</v>
      </c>
      <c r="F10" s="15">
        <v>1.17</v>
      </c>
      <c r="G10" s="15">
        <v>3.65</v>
      </c>
      <c r="H10" s="15">
        <v>6.56</v>
      </c>
      <c r="I10" s="15">
        <v>3.9</v>
      </c>
      <c r="J10" s="165">
        <v>0.5</v>
      </c>
      <c r="K10" s="166">
        <f t="shared" si="3"/>
        <v>19.999999999999996</v>
      </c>
      <c r="L10" s="14">
        <f t="shared" si="0"/>
        <v>31.799999999999997</v>
      </c>
      <c r="M10" s="8">
        <f t="shared" si="1"/>
        <v>175.29999999999998</v>
      </c>
      <c r="N10" s="8">
        <f t="shared" si="2"/>
        <v>58.899999999999984</v>
      </c>
      <c r="O10" s="8">
        <f t="shared" si="4"/>
        <v>104.09999999999998</v>
      </c>
      <c r="P10" s="8">
        <f t="shared" si="5"/>
        <v>148.99999999999997</v>
      </c>
      <c r="Q10" s="8">
        <f t="shared" si="6"/>
        <v>80.999999999999986</v>
      </c>
      <c r="R10" s="9">
        <f t="shared" si="7"/>
        <v>9.9999999999999982</v>
      </c>
      <c r="T10" s="29"/>
      <c r="U10" s="28"/>
      <c r="V10" s="29"/>
      <c r="W10" s="20"/>
      <c r="X10" s="20"/>
      <c r="Y10" s="20"/>
      <c r="Z10" s="20"/>
      <c r="AA10" s="20"/>
      <c r="AB10" s="20"/>
      <c r="AC10" s="20"/>
      <c r="AD10" s="20"/>
      <c r="AE10" s="40"/>
      <c r="AF10" s="11"/>
      <c r="AG10" s="11"/>
      <c r="AH10" s="11"/>
      <c r="AI10" s="11"/>
      <c r="AJ10" s="11"/>
      <c r="AK10" s="11"/>
      <c r="AL10" s="11"/>
      <c r="AM10" s="11"/>
    </row>
    <row r="11" spans="1:39" x14ac:dyDescent="0.2">
      <c r="A11" s="22">
        <v>6</v>
      </c>
      <c r="B11" s="163">
        <v>7.8759999999999997E-2</v>
      </c>
      <c r="C11" s="164">
        <v>6</v>
      </c>
      <c r="D11" s="14">
        <v>1.5</v>
      </c>
      <c r="E11" s="15">
        <v>10.86</v>
      </c>
      <c r="F11" s="15">
        <v>1.97</v>
      </c>
      <c r="G11" s="15">
        <v>4.0999999999999996</v>
      </c>
      <c r="H11" s="15">
        <v>7.55</v>
      </c>
      <c r="I11" s="15">
        <v>4.13</v>
      </c>
      <c r="J11" s="165">
        <v>0.5</v>
      </c>
      <c r="K11" s="166">
        <f t="shared" si="3"/>
        <v>19.999999999999996</v>
      </c>
      <c r="L11" s="14">
        <f t="shared" si="0"/>
        <v>28.399999999999995</v>
      </c>
      <c r="M11" s="8">
        <f t="shared" si="1"/>
        <v>188.69999999999993</v>
      </c>
      <c r="N11" s="8">
        <f t="shared" si="2"/>
        <v>31.399999999999991</v>
      </c>
      <c r="O11" s="8">
        <f t="shared" si="4"/>
        <v>77.499999999999986</v>
      </c>
      <c r="P11" s="8">
        <f t="shared" si="5"/>
        <v>141.09999999999997</v>
      </c>
      <c r="Q11" s="8">
        <f t="shared" si="6"/>
        <v>80.299999999999983</v>
      </c>
      <c r="R11" s="9">
        <f t="shared" si="7"/>
        <v>9.9999999999999982</v>
      </c>
      <c r="T11" s="29"/>
      <c r="U11" s="28"/>
      <c r="V11" s="29"/>
      <c r="W11" s="20"/>
      <c r="X11" s="20"/>
      <c r="Y11" s="20"/>
      <c r="Z11" s="20"/>
      <c r="AA11" s="20"/>
      <c r="AB11" s="20"/>
      <c r="AC11" s="20"/>
      <c r="AD11" s="20"/>
      <c r="AE11" s="40"/>
      <c r="AF11" s="11"/>
      <c r="AG11" s="11"/>
      <c r="AH11" s="11"/>
      <c r="AI11" s="11"/>
      <c r="AJ11" s="11"/>
      <c r="AK11" s="11"/>
      <c r="AL11" s="11"/>
      <c r="AM11" s="11"/>
    </row>
    <row r="12" spans="1:39" x14ac:dyDescent="0.2">
      <c r="A12" s="22">
        <v>7</v>
      </c>
      <c r="B12" s="1">
        <v>8.4839999999999999E-2</v>
      </c>
      <c r="C12" s="21" t="s">
        <v>68</v>
      </c>
      <c r="D12" s="14">
        <v>1.0900000000000001</v>
      </c>
      <c r="E12" s="15">
        <v>11.8</v>
      </c>
      <c r="F12" s="15">
        <v>0.05</v>
      </c>
      <c r="G12" s="15">
        <v>0.16</v>
      </c>
      <c r="H12" s="15">
        <v>7.28</v>
      </c>
      <c r="I12" s="15">
        <v>4.2</v>
      </c>
      <c r="J12" s="165">
        <v>0.5</v>
      </c>
      <c r="K12" s="57">
        <f t="shared" si="3"/>
        <v>6.0800000000000018</v>
      </c>
      <c r="L12" s="7">
        <f t="shared" si="0"/>
        <v>7.8736000000000024</v>
      </c>
      <c r="M12" s="8">
        <f t="shared" si="1"/>
        <v>68.886400000000023</v>
      </c>
      <c r="N12" s="8">
        <f t="shared" si="2"/>
        <v>6.1408000000000023</v>
      </c>
      <c r="O12" s="8">
        <f t="shared" si="4"/>
        <v>12.950400000000004</v>
      </c>
      <c r="P12" s="8">
        <f t="shared" si="5"/>
        <v>45.083200000000012</v>
      </c>
      <c r="Q12" s="8">
        <f t="shared" si="6"/>
        <v>25.323200000000007</v>
      </c>
      <c r="R12" s="9">
        <f t="shared" si="7"/>
        <v>3.0400000000000009</v>
      </c>
      <c r="T12" s="29"/>
      <c r="U12" s="28"/>
      <c r="V12" s="29"/>
      <c r="W12" s="20"/>
      <c r="X12" s="20"/>
      <c r="Y12" s="20"/>
      <c r="Z12" s="20"/>
      <c r="AA12" s="20"/>
      <c r="AB12" s="20"/>
      <c r="AC12" s="20"/>
      <c r="AD12" s="20"/>
      <c r="AE12" s="40"/>
      <c r="AF12" s="11"/>
      <c r="AG12" s="11"/>
      <c r="AH12" s="11"/>
      <c r="AI12" s="11"/>
      <c r="AJ12" s="11"/>
      <c r="AK12" s="11"/>
      <c r="AL12" s="11"/>
      <c r="AM12" s="11"/>
    </row>
    <row r="13" spans="1:39" x14ac:dyDescent="0.2">
      <c r="A13" s="22">
        <v>8</v>
      </c>
      <c r="B13" s="1">
        <v>9.5939999999999998E-2</v>
      </c>
      <c r="C13" s="21" t="s">
        <v>69</v>
      </c>
      <c r="D13" s="14">
        <v>1.43</v>
      </c>
      <c r="E13" s="15">
        <v>6.92</v>
      </c>
      <c r="F13" s="15">
        <v>3.37</v>
      </c>
      <c r="G13" s="15">
        <v>4.41</v>
      </c>
      <c r="H13" s="15">
        <v>6.35</v>
      </c>
      <c r="I13" s="15">
        <v>4.2</v>
      </c>
      <c r="J13" s="165">
        <v>0.5</v>
      </c>
      <c r="K13" s="57">
        <f t="shared" si="3"/>
        <v>11.099999999999998</v>
      </c>
      <c r="L13" s="7">
        <f t="shared" si="0"/>
        <v>13.985999999999997</v>
      </c>
      <c r="M13" s="8">
        <f t="shared" si="1"/>
        <v>103.89599999999997</v>
      </c>
      <c r="N13" s="8">
        <f t="shared" si="2"/>
        <v>18.980999999999995</v>
      </c>
      <c r="O13" s="8">
        <f t="shared" si="4"/>
        <v>25.363499999999998</v>
      </c>
      <c r="P13" s="8">
        <f t="shared" si="5"/>
        <v>75.646499999999975</v>
      </c>
      <c r="Q13" s="8">
        <f t="shared" si="6"/>
        <v>46.61999999999999</v>
      </c>
      <c r="R13" s="9">
        <f t="shared" si="7"/>
        <v>5.5499999999999989</v>
      </c>
      <c r="T13" s="29"/>
      <c r="U13" s="28"/>
      <c r="V13" s="29"/>
      <c r="W13" s="20"/>
      <c r="X13" s="20"/>
      <c r="Y13" s="20"/>
      <c r="Z13" s="20"/>
      <c r="AA13" s="20"/>
      <c r="AB13" s="20"/>
      <c r="AC13" s="20"/>
      <c r="AD13" s="20"/>
      <c r="AE13" s="40"/>
      <c r="AF13" s="11"/>
      <c r="AG13" s="11"/>
      <c r="AH13" s="11"/>
      <c r="AI13" s="11"/>
      <c r="AJ13" s="11"/>
      <c r="AK13" s="11"/>
      <c r="AL13" s="11"/>
      <c r="AM13" s="11"/>
    </row>
    <row r="14" spans="1:39" x14ac:dyDescent="0.2">
      <c r="A14" s="22">
        <v>9</v>
      </c>
      <c r="B14" s="1">
        <v>0.10704</v>
      </c>
      <c r="C14" s="21" t="s">
        <v>70</v>
      </c>
      <c r="D14" s="14">
        <v>1.46</v>
      </c>
      <c r="E14" s="15">
        <v>8.64</v>
      </c>
      <c r="F14" s="15">
        <v>2.5499999999999998</v>
      </c>
      <c r="G14" s="15">
        <v>3.65</v>
      </c>
      <c r="H14" s="15">
        <v>7.5</v>
      </c>
      <c r="I14" s="15">
        <v>4.2</v>
      </c>
      <c r="J14" s="165">
        <v>0.5</v>
      </c>
      <c r="K14" s="57">
        <f t="shared" si="3"/>
        <v>11.099999999999998</v>
      </c>
      <c r="L14" s="7">
        <f t="shared" si="0"/>
        <v>16.039499999999997</v>
      </c>
      <c r="M14" s="8">
        <f t="shared" si="1"/>
        <v>86.35799999999999</v>
      </c>
      <c r="N14" s="8">
        <f t="shared" si="2"/>
        <v>32.855999999999995</v>
      </c>
      <c r="O14" s="8">
        <f t="shared" si="4"/>
        <v>44.732999999999997</v>
      </c>
      <c r="P14" s="8">
        <f t="shared" si="5"/>
        <v>76.867499999999978</v>
      </c>
      <c r="Q14" s="8">
        <f t="shared" si="6"/>
        <v>46.61999999999999</v>
      </c>
      <c r="R14" s="9">
        <f t="shared" si="7"/>
        <v>5.5499999999999989</v>
      </c>
      <c r="T14" s="29"/>
      <c r="U14" s="28"/>
      <c r="V14" s="29"/>
      <c r="W14" s="20"/>
      <c r="X14" s="20"/>
      <c r="Y14" s="20"/>
      <c r="Z14" s="20"/>
      <c r="AA14" s="20"/>
      <c r="AB14" s="20"/>
      <c r="AC14" s="20"/>
      <c r="AD14" s="20"/>
      <c r="AE14" s="40"/>
      <c r="AF14" s="11"/>
      <c r="AG14" s="11"/>
      <c r="AH14" s="11"/>
      <c r="AI14" s="11"/>
      <c r="AJ14" s="11"/>
      <c r="AK14" s="11"/>
      <c r="AL14" s="11"/>
      <c r="AM14" s="11"/>
    </row>
    <row r="15" spans="1:39" x14ac:dyDescent="0.2">
      <c r="A15" s="22">
        <v>10</v>
      </c>
      <c r="B15" s="1">
        <v>0.12703999999999999</v>
      </c>
      <c r="C15" s="21">
        <v>10</v>
      </c>
      <c r="D15" s="7">
        <v>1.4</v>
      </c>
      <c r="E15" s="8">
        <v>12.25</v>
      </c>
      <c r="F15" s="8">
        <v>0.45</v>
      </c>
      <c r="G15" s="8">
        <v>1.56</v>
      </c>
      <c r="H15" s="8">
        <v>9.4600000000000009</v>
      </c>
      <c r="I15" s="8">
        <v>3.9</v>
      </c>
      <c r="J15" s="12">
        <v>0.5</v>
      </c>
      <c r="K15" s="57">
        <f t="shared" si="3"/>
        <v>19.999999999999989</v>
      </c>
      <c r="L15" s="7">
        <f t="shared" si="0"/>
        <v>28.599999999999984</v>
      </c>
      <c r="M15" s="8">
        <f t="shared" si="1"/>
        <v>208.89999999999989</v>
      </c>
      <c r="N15" s="8">
        <f t="shared" si="2"/>
        <v>29.999999999999986</v>
      </c>
      <c r="O15" s="8">
        <f t="shared" si="4"/>
        <v>52.099999999999973</v>
      </c>
      <c r="P15" s="8">
        <f t="shared" si="5"/>
        <v>169.59999999999991</v>
      </c>
      <c r="Q15" s="8">
        <f t="shared" si="6"/>
        <v>80.999999999999957</v>
      </c>
      <c r="R15" s="9">
        <f t="shared" si="7"/>
        <v>9.9999999999999947</v>
      </c>
      <c r="T15" s="29"/>
      <c r="U15" s="28"/>
      <c r="V15" s="29"/>
      <c r="W15" s="20"/>
      <c r="X15" s="20"/>
      <c r="Y15" s="20"/>
      <c r="Z15" s="20"/>
      <c r="AA15" s="20"/>
      <c r="AB15" s="20"/>
      <c r="AC15" s="20"/>
      <c r="AD15" s="20"/>
      <c r="AE15" s="40"/>
      <c r="AF15" s="11"/>
      <c r="AG15" s="11"/>
      <c r="AH15" s="11"/>
      <c r="AI15" s="11"/>
      <c r="AJ15" s="11"/>
      <c r="AK15" s="11"/>
      <c r="AL15" s="11"/>
      <c r="AM15" s="11"/>
    </row>
    <row r="16" spans="1:39" x14ac:dyDescent="0.2">
      <c r="A16" s="22">
        <v>11</v>
      </c>
      <c r="B16" s="1">
        <v>0.14704</v>
      </c>
      <c r="C16" s="21">
        <v>11</v>
      </c>
      <c r="D16" s="14">
        <v>1.73</v>
      </c>
      <c r="E16" s="15">
        <v>14.58</v>
      </c>
      <c r="F16" s="15">
        <v>3</v>
      </c>
      <c r="G16" s="15">
        <v>5.0599999999999996</v>
      </c>
      <c r="H16" s="15">
        <v>9.02</v>
      </c>
      <c r="I16" s="15">
        <v>4.0599999999999996</v>
      </c>
      <c r="J16" s="12">
        <v>0.5</v>
      </c>
      <c r="K16" s="57">
        <f t="shared" si="3"/>
        <v>20.000000000000018</v>
      </c>
      <c r="L16" s="7">
        <f t="shared" si="0"/>
        <v>31.300000000000026</v>
      </c>
      <c r="M16" s="8">
        <f t="shared" si="1"/>
        <v>268.30000000000024</v>
      </c>
      <c r="N16" s="8">
        <f t="shared" si="2"/>
        <v>34.500000000000036</v>
      </c>
      <c r="O16" s="8">
        <f t="shared" si="4"/>
        <v>66.200000000000045</v>
      </c>
      <c r="P16" s="8">
        <f t="shared" si="5"/>
        <v>184.80000000000018</v>
      </c>
      <c r="Q16" s="8">
        <f t="shared" si="6"/>
        <v>79.600000000000065</v>
      </c>
      <c r="R16" s="9">
        <f t="shared" si="7"/>
        <v>10.000000000000009</v>
      </c>
      <c r="T16" s="29"/>
      <c r="U16" s="28"/>
      <c r="V16" s="29"/>
      <c r="W16" s="20"/>
      <c r="X16" s="20"/>
      <c r="Y16" s="20"/>
      <c r="Z16" s="20"/>
      <c r="AA16" s="20"/>
      <c r="AB16" s="20"/>
      <c r="AC16" s="20"/>
      <c r="AD16" s="20"/>
      <c r="AE16" s="40"/>
      <c r="AF16" s="11"/>
      <c r="AG16" s="11"/>
      <c r="AH16" s="11"/>
      <c r="AI16" s="11"/>
      <c r="AJ16" s="11"/>
      <c r="AK16" s="11"/>
      <c r="AL16" s="11"/>
      <c r="AM16" s="11"/>
    </row>
    <row r="17" spans="1:39" x14ac:dyDescent="0.2">
      <c r="A17" s="22">
        <v>12</v>
      </c>
      <c r="B17" s="1">
        <v>0.16538</v>
      </c>
      <c r="C17" s="21" t="s">
        <v>71</v>
      </c>
      <c r="D17" s="14">
        <v>1.56</v>
      </c>
      <c r="E17" s="15">
        <v>12.13</v>
      </c>
      <c r="F17" s="15">
        <v>1.95</v>
      </c>
      <c r="G17" s="15">
        <v>4.08</v>
      </c>
      <c r="H17" s="15">
        <v>8.18</v>
      </c>
      <c r="I17" s="15">
        <v>4.2</v>
      </c>
      <c r="J17" s="165">
        <v>0.5</v>
      </c>
      <c r="K17" s="166">
        <f t="shared" si="3"/>
        <v>18.339999999999996</v>
      </c>
      <c r="L17" s="14">
        <f t="shared" si="0"/>
        <v>30.169299999999993</v>
      </c>
      <c r="M17" s="8">
        <f t="shared" si="1"/>
        <v>244.93069999999994</v>
      </c>
      <c r="N17" s="8">
        <f t="shared" si="2"/>
        <v>45.391499999999994</v>
      </c>
      <c r="O17" s="8">
        <f t="shared" si="4"/>
        <v>83.813799999999986</v>
      </c>
      <c r="P17" s="8">
        <f t="shared" si="5"/>
        <v>157.72399999999996</v>
      </c>
      <c r="Q17" s="8">
        <f t="shared" si="6"/>
        <v>75.744199999999978</v>
      </c>
      <c r="R17" s="9">
        <f t="shared" si="7"/>
        <v>9.1699999999999982</v>
      </c>
      <c r="T17" s="29"/>
      <c r="U17" s="28"/>
      <c r="V17" s="29"/>
      <c r="W17" s="20"/>
      <c r="X17" s="20"/>
      <c r="Y17" s="20"/>
      <c r="Z17" s="20"/>
      <c r="AA17" s="20"/>
      <c r="AB17" s="20"/>
      <c r="AC17" s="20"/>
      <c r="AD17" s="20"/>
      <c r="AE17" s="40"/>
      <c r="AF17" s="11"/>
      <c r="AG17" s="11"/>
      <c r="AH17" s="11"/>
      <c r="AI17" s="11"/>
      <c r="AJ17" s="11"/>
      <c r="AK17" s="11"/>
      <c r="AL17" s="11"/>
      <c r="AM17" s="11"/>
    </row>
    <row r="18" spans="1:39" x14ac:dyDescent="0.2">
      <c r="A18" s="22">
        <v>13</v>
      </c>
      <c r="B18" s="1">
        <v>0.17613000000000001</v>
      </c>
      <c r="C18" s="21" t="s">
        <v>72</v>
      </c>
      <c r="D18" s="14">
        <v>1.52</v>
      </c>
      <c r="E18" s="15">
        <v>16.89</v>
      </c>
      <c r="F18" s="15">
        <v>0.36</v>
      </c>
      <c r="G18" s="15">
        <v>2.12</v>
      </c>
      <c r="H18" s="15">
        <v>9.86</v>
      </c>
      <c r="I18" s="15">
        <v>4.2</v>
      </c>
      <c r="J18" s="165">
        <v>0.5</v>
      </c>
      <c r="K18" s="166">
        <f t="shared" si="3"/>
        <v>10.750000000000009</v>
      </c>
      <c r="L18" s="14">
        <f t="shared" si="0"/>
        <v>16.555000000000014</v>
      </c>
      <c r="M18" s="8">
        <f t="shared" si="1"/>
        <v>155.98250000000016</v>
      </c>
      <c r="N18" s="8">
        <f t="shared" si="2"/>
        <v>12.41625000000001</v>
      </c>
      <c r="O18" s="8">
        <f t="shared" si="4"/>
        <v>33.325000000000031</v>
      </c>
      <c r="P18" s="8">
        <f t="shared" si="5"/>
        <v>96.965000000000074</v>
      </c>
      <c r="Q18" s="8">
        <f t="shared" si="6"/>
        <v>45.150000000000041</v>
      </c>
      <c r="R18" s="9">
        <f t="shared" si="7"/>
        <v>5.3750000000000044</v>
      </c>
      <c r="T18" s="29"/>
      <c r="U18" s="28"/>
      <c r="V18" s="29"/>
      <c r="W18" s="20"/>
      <c r="X18" s="20"/>
      <c r="Y18" s="20"/>
      <c r="Z18" s="20"/>
      <c r="AA18" s="20"/>
      <c r="AB18" s="20"/>
      <c r="AC18" s="20"/>
      <c r="AD18" s="20"/>
      <c r="AE18" s="40"/>
      <c r="AF18" s="11"/>
      <c r="AG18" s="11"/>
      <c r="AH18" s="11"/>
      <c r="AI18" s="11"/>
      <c r="AJ18" s="11"/>
      <c r="AK18" s="11"/>
      <c r="AL18" s="11"/>
      <c r="AM18" s="11"/>
    </row>
    <row r="19" spans="1:39" ht="12" customHeight="1" x14ac:dyDescent="0.2">
      <c r="A19" s="22">
        <v>14</v>
      </c>
      <c r="B19" s="1">
        <v>0.18687000000000001</v>
      </c>
      <c r="C19" s="56" t="s">
        <v>73</v>
      </c>
      <c r="D19" s="14">
        <v>1.31</v>
      </c>
      <c r="E19" s="15">
        <v>10.25</v>
      </c>
      <c r="F19" s="17">
        <v>0.83</v>
      </c>
      <c r="G19" s="15">
        <v>2.06</v>
      </c>
      <c r="H19" s="15">
        <v>7.7</v>
      </c>
      <c r="I19" s="15">
        <v>4.2</v>
      </c>
      <c r="J19" s="18">
        <v>0.5</v>
      </c>
      <c r="K19" s="166">
        <f t="shared" si="3"/>
        <v>10.74</v>
      </c>
      <c r="L19" s="14">
        <f t="shared" si="0"/>
        <v>15.197100000000001</v>
      </c>
      <c r="M19" s="8">
        <f t="shared" si="1"/>
        <v>145.74180000000001</v>
      </c>
      <c r="N19" s="8">
        <f t="shared" si="2"/>
        <v>6.3902999999999999</v>
      </c>
      <c r="O19" s="8">
        <f t="shared" si="4"/>
        <v>22.4466</v>
      </c>
      <c r="P19" s="8">
        <f t="shared" si="5"/>
        <v>94.297199999999989</v>
      </c>
      <c r="Q19" s="8">
        <f t="shared" si="6"/>
        <v>45.108000000000004</v>
      </c>
      <c r="R19" s="9">
        <f t="shared" si="7"/>
        <v>5.37</v>
      </c>
      <c r="T19" s="31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41"/>
      <c r="AF19" s="11"/>
      <c r="AG19" s="11"/>
      <c r="AH19" s="11"/>
      <c r="AI19" s="11"/>
      <c r="AJ19" s="11"/>
      <c r="AK19" s="11"/>
      <c r="AL19" s="11"/>
      <c r="AM19" s="11"/>
    </row>
    <row r="20" spans="1:39" ht="12" customHeight="1" x14ac:dyDescent="0.2">
      <c r="A20" s="22">
        <v>15</v>
      </c>
      <c r="B20" s="1">
        <v>0.20687</v>
      </c>
      <c r="C20" s="56">
        <v>15</v>
      </c>
      <c r="D20" s="14">
        <v>17.98</v>
      </c>
      <c r="E20" s="15">
        <v>0</v>
      </c>
      <c r="F20" s="17">
        <v>0</v>
      </c>
      <c r="G20" s="15">
        <v>0</v>
      </c>
      <c r="H20" s="15">
        <v>7.85</v>
      </c>
      <c r="I20" s="15">
        <v>0</v>
      </c>
      <c r="J20" s="18">
        <v>6.45</v>
      </c>
      <c r="K20" s="166">
        <f t="shared" si="3"/>
        <v>19.999999999999989</v>
      </c>
      <c r="L20" s="14">
        <f t="shared" si="0"/>
        <v>192.89999999999989</v>
      </c>
      <c r="M20" s="8">
        <f t="shared" si="1"/>
        <v>102.49999999999994</v>
      </c>
      <c r="N20" s="8">
        <f t="shared" si="2"/>
        <v>8.2999999999999954</v>
      </c>
      <c r="O20" s="8">
        <f t="shared" si="4"/>
        <v>20.599999999999991</v>
      </c>
      <c r="P20" s="8">
        <f t="shared" si="5"/>
        <v>155.49999999999991</v>
      </c>
      <c r="Q20" s="8">
        <f t="shared" si="6"/>
        <v>41.999999999999979</v>
      </c>
      <c r="R20" s="9">
        <f t="shared" si="7"/>
        <v>69.499999999999972</v>
      </c>
      <c r="T20" s="31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41"/>
      <c r="AF20" s="11"/>
      <c r="AG20" s="11"/>
      <c r="AH20" s="11"/>
      <c r="AI20" s="11"/>
      <c r="AJ20" s="11"/>
      <c r="AK20" s="11"/>
      <c r="AL20" s="11"/>
      <c r="AM20" s="11"/>
    </row>
    <row r="21" spans="1:39" ht="12" customHeight="1" x14ac:dyDescent="0.2">
      <c r="A21" s="22">
        <v>16</v>
      </c>
      <c r="B21" s="1">
        <v>0.22686999999999999</v>
      </c>
      <c r="C21" s="56">
        <v>16</v>
      </c>
      <c r="D21" s="14">
        <v>1.51</v>
      </c>
      <c r="E21" s="15">
        <v>8.1300000000000008</v>
      </c>
      <c r="F21" s="17">
        <v>2.62</v>
      </c>
      <c r="G21" s="15">
        <v>4.57</v>
      </c>
      <c r="H21" s="15">
        <v>7.44</v>
      </c>
      <c r="I21" s="15">
        <v>3.9</v>
      </c>
      <c r="J21" s="18">
        <v>0.5</v>
      </c>
      <c r="K21" s="166">
        <f t="shared" si="3"/>
        <v>19.999999999999989</v>
      </c>
      <c r="L21" s="14">
        <f t="shared" si="0"/>
        <v>194.89999999999992</v>
      </c>
      <c r="M21" s="8">
        <f t="shared" si="1"/>
        <v>81.299999999999969</v>
      </c>
      <c r="N21" s="8">
        <f t="shared" si="2"/>
        <v>26.199999999999989</v>
      </c>
      <c r="O21" s="8">
        <f t="shared" si="4"/>
        <v>45.699999999999982</v>
      </c>
      <c r="P21" s="8">
        <f t="shared" si="5"/>
        <v>152.89999999999992</v>
      </c>
      <c r="Q21" s="8">
        <f t="shared" si="6"/>
        <v>38.999999999999979</v>
      </c>
      <c r="R21" s="9">
        <f t="shared" si="7"/>
        <v>69.499999999999972</v>
      </c>
      <c r="T21" s="31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41"/>
      <c r="AF21" s="11"/>
      <c r="AG21" s="11"/>
      <c r="AH21" s="11"/>
      <c r="AI21" s="11"/>
      <c r="AJ21" s="11"/>
      <c r="AK21" s="11"/>
      <c r="AL21" s="11"/>
      <c r="AM21" s="11"/>
    </row>
    <row r="22" spans="1:39" ht="12" customHeight="1" x14ac:dyDescent="0.2">
      <c r="A22" s="22">
        <v>17</v>
      </c>
      <c r="B22" s="1">
        <v>0.23993999999999999</v>
      </c>
      <c r="C22" s="56">
        <v>17</v>
      </c>
      <c r="D22" s="14">
        <v>1.45</v>
      </c>
      <c r="E22" s="15">
        <v>1.8</v>
      </c>
      <c r="F22" s="17">
        <v>8.77</v>
      </c>
      <c r="G22" s="15">
        <v>6.88</v>
      </c>
      <c r="H22" s="15">
        <v>4.2300000000000004</v>
      </c>
      <c r="I22" s="15">
        <v>3.9</v>
      </c>
      <c r="J22" s="18">
        <v>0.5</v>
      </c>
      <c r="K22" s="166">
        <f t="shared" si="3"/>
        <v>13.069999999999999</v>
      </c>
      <c r="L22" s="14">
        <f t="shared" si="0"/>
        <v>19.343599999999999</v>
      </c>
      <c r="M22" s="8">
        <f t="shared" si="1"/>
        <v>64.89255</v>
      </c>
      <c r="N22" s="8">
        <f t="shared" si="2"/>
        <v>74.43365</v>
      </c>
      <c r="O22" s="8">
        <f t="shared" si="4"/>
        <v>74.825749999999985</v>
      </c>
      <c r="P22" s="8">
        <f t="shared" si="5"/>
        <v>76.263450000000006</v>
      </c>
      <c r="Q22" s="8">
        <f t="shared" si="6"/>
        <v>50.972999999999992</v>
      </c>
      <c r="R22" s="9">
        <f t="shared" si="7"/>
        <v>6.5349999999999993</v>
      </c>
      <c r="T22" s="31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41"/>
      <c r="AF22" s="11"/>
      <c r="AG22" s="11"/>
      <c r="AH22" s="11"/>
      <c r="AI22" s="11"/>
      <c r="AJ22" s="11"/>
      <c r="AK22" s="11"/>
      <c r="AL22" s="11"/>
      <c r="AM22" s="11"/>
    </row>
    <row r="23" spans="1:39" ht="12" customHeight="1" x14ac:dyDescent="0.2">
      <c r="A23" s="22">
        <v>18</v>
      </c>
      <c r="B23" s="1">
        <v>0.24994</v>
      </c>
      <c r="C23" s="56">
        <v>18</v>
      </c>
      <c r="D23" s="14">
        <v>1.32</v>
      </c>
      <c r="E23" s="15">
        <v>11.12</v>
      </c>
      <c r="F23" s="17">
        <v>0.47</v>
      </c>
      <c r="G23" s="15">
        <v>2.15</v>
      </c>
      <c r="H23" s="15">
        <v>7.99</v>
      </c>
      <c r="I23" s="15">
        <v>3.9</v>
      </c>
      <c r="J23" s="18">
        <v>0.5</v>
      </c>
      <c r="K23" s="166">
        <f t="shared" si="3"/>
        <v>10.000000000000009</v>
      </c>
      <c r="L23" s="14">
        <f t="shared" si="0"/>
        <v>13.850000000000012</v>
      </c>
      <c r="M23" s="8">
        <f t="shared" si="1"/>
        <v>64.600000000000051</v>
      </c>
      <c r="N23" s="8">
        <f t="shared" si="2"/>
        <v>46.200000000000045</v>
      </c>
      <c r="O23" s="8">
        <f t="shared" si="4"/>
        <v>45.150000000000034</v>
      </c>
      <c r="P23" s="8">
        <f t="shared" si="5"/>
        <v>61.100000000000058</v>
      </c>
      <c r="Q23" s="8">
        <f t="shared" si="6"/>
        <v>39.000000000000036</v>
      </c>
      <c r="R23" s="9">
        <f t="shared" si="7"/>
        <v>5.0000000000000044</v>
      </c>
      <c r="T23" s="31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41"/>
      <c r="AF23" s="11"/>
      <c r="AG23" s="11"/>
      <c r="AH23" s="11"/>
      <c r="AI23" s="11"/>
      <c r="AJ23" s="11"/>
      <c r="AK23" s="11"/>
      <c r="AL23" s="11"/>
      <c r="AM23" s="11"/>
    </row>
    <row r="24" spans="1:39" ht="12" customHeight="1" x14ac:dyDescent="0.2">
      <c r="A24" s="22">
        <v>19</v>
      </c>
      <c r="B24" s="1">
        <v>0.26994000000000001</v>
      </c>
      <c r="C24" s="56">
        <v>19</v>
      </c>
      <c r="D24" s="14">
        <v>1.45</v>
      </c>
      <c r="E24" s="15">
        <v>10.3</v>
      </c>
      <c r="F24" s="17">
        <v>1.39</v>
      </c>
      <c r="G24" s="15">
        <v>3.44</v>
      </c>
      <c r="H24" s="15">
        <v>7.97</v>
      </c>
      <c r="I24" s="15">
        <v>3.9</v>
      </c>
      <c r="J24" s="18">
        <v>0.5</v>
      </c>
      <c r="K24" s="166">
        <f t="shared" si="3"/>
        <v>20.000000000000018</v>
      </c>
      <c r="L24" s="14">
        <f t="shared" si="0"/>
        <v>27.700000000000024</v>
      </c>
      <c r="M24" s="8">
        <f t="shared" si="1"/>
        <v>214.20000000000022</v>
      </c>
      <c r="N24" s="8">
        <f t="shared" si="2"/>
        <v>18.600000000000016</v>
      </c>
      <c r="O24" s="8">
        <f t="shared" si="4"/>
        <v>55.900000000000048</v>
      </c>
      <c r="P24" s="8">
        <f t="shared" si="5"/>
        <v>159.60000000000014</v>
      </c>
      <c r="Q24" s="8">
        <f t="shared" si="6"/>
        <v>78.000000000000071</v>
      </c>
      <c r="R24" s="9">
        <f t="shared" si="7"/>
        <v>10.000000000000009</v>
      </c>
      <c r="T24" s="31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41"/>
      <c r="AF24" s="11"/>
      <c r="AG24" s="11"/>
      <c r="AH24" s="11"/>
      <c r="AI24" s="11"/>
      <c r="AJ24" s="11"/>
      <c r="AK24" s="11"/>
      <c r="AL24" s="11"/>
      <c r="AM24" s="11"/>
    </row>
    <row r="25" spans="1:39" ht="12" customHeight="1" x14ac:dyDescent="0.2">
      <c r="A25" s="22">
        <v>20</v>
      </c>
      <c r="B25" s="1">
        <v>0.28993999999999998</v>
      </c>
      <c r="C25" s="56">
        <v>20</v>
      </c>
      <c r="D25" s="14">
        <v>1.41</v>
      </c>
      <c r="E25" s="15">
        <v>11.99</v>
      </c>
      <c r="F25" s="17">
        <v>0.66</v>
      </c>
      <c r="G25" s="15">
        <v>2.58</v>
      </c>
      <c r="H25" s="15">
        <v>8.52</v>
      </c>
      <c r="I25" s="15">
        <v>3.9</v>
      </c>
      <c r="J25" s="18">
        <v>0.5</v>
      </c>
      <c r="K25" s="166">
        <f t="shared" si="3"/>
        <v>19.999999999999961</v>
      </c>
      <c r="L25" s="14">
        <f t="shared" si="0"/>
        <v>28.599999999999945</v>
      </c>
      <c r="M25" s="8">
        <f t="shared" si="1"/>
        <v>222.89999999999955</v>
      </c>
      <c r="N25" s="8">
        <f t="shared" si="2"/>
        <v>20.499999999999957</v>
      </c>
      <c r="O25" s="8">
        <f t="shared" si="4"/>
        <v>60.199999999999875</v>
      </c>
      <c r="P25" s="8">
        <f t="shared" si="5"/>
        <v>164.89999999999966</v>
      </c>
      <c r="Q25" s="8">
        <f t="shared" si="6"/>
        <v>77.999999999999844</v>
      </c>
      <c r="R25" s="9">
        <f t="shared" si="7"/>
        <v>9.9999999999999805</v>
      </c>
      <c r="T25" s="31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41"/>
      <c r="AF25" s="11"/>
      <c r="AG25" s="11"/>
      <c r="AH25" s="11"/>
      <c r="AI25" s="11"/>
      <c r="AJ25" s="11"/>
      <c r="AK25" s="11"/>
      <c r="AL25" s="11"/>
      <c r="AM25" s="11"/>
    </row>
    <row r="26" spans="1:39" ht="12" customHeight="1" x14ac:dyDescent="0.2">
      <c r="A26" s="22">
        <v>21</v>
      </c>
      <c r="B26" s="1">
        <v>0.30993999999999999</v>
      </c>
      <c r="C26" s="56" t="s">
        <v>74</v>
      </c>
      <c r="D26" s="14">
        <v>1.27</v>
      </c>
      <c r="E26" s="15">
        <v>11.21</v>
      </c>
      <c r="F26" s="17">
        <v>0.59</v>
      </c>
      <c r="G26" s="15">
        <v>1.81</v>
      </c>
      <c r="H26" s="15">
        <v>7.51</v>
      </c>
      <c r="I26" s="15">
        <v>4.2</v>
      </c>
      <c r="J26" s="18">
        <v>0.5</v>
      </c>
      <c r="K26" s="166">
        <f t="shared" si="3"/>
        <v>20.000000000000018</v>
      </c>
      <c r="L26" s="14">
        <f t="shared" si="0"/>
        <v>26.800000000000022</v>
      </c>
      <c r="M26" s="8">
        <f t="shared" si="1"/>
        <v>232.00000000000023</v>
      </c>
      <c r="N26" s="8">
        <f t="shared" si="2"/>
        <v>12.500000000000011</v>
      </c>
      <c r="O26" s="8">
        <f t="shared" si="4"/>
        <v>43.900000000000041</v>
      </c>
      <c r="P26" s="8">
        <f t="shared" si="5"/>
        <v>160.30000000000015</v>
      </c>
      <c r="Q26" s="8">
        <f t="shared" si="6"/>
        <v>81.000000000000071</v>
      </c>
      <c r="R26" s="9">
        <f t="shared" si="7"/>
        <v>10.000000000000009</v>
      </c>
      <c r="T26" s="31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41"/>
      <c r="AF26" s="11"/>
      <c r="AG26" s="11"/>
      <c r="AH26" s="11"/>
      <c r="AI26" s="11"/>
      <c r="AJ26" s="11"/>
      <c r="AK26" s="11"/>
      <c r="AL26" s="11"/>
      <c r="AM26" s="11"/>
    </row>
    <row r="27" spans="1:39" ht="12" customHeight="1" x14ac:dyDescent="0.2">
      <c r="A27" s="22">
        <v>22</v>
      </c>
      <c r="B27" s="1">
        <v>0.31594</v>
      </c>
      <c r="C27" s="56" t="s">
        <v>75</v>
      </c>
      <c r="D27" s="14">
        <v>0.96</v>
      </c>
      <c r="E27" s="15">
        <v>9.66</v>
      </c>
      <c r="F27" s="17">
        <v>0</v>
      </c>
      <c r="G27" s="15">
        <v>0</v>
      </c>
      <c r="H27" s="15">
        <v>6.07</v>
      </c>
      <c r="I27" s="15">
        <v>4.12</v>
      </c>
      <c r="J27" s="18">
        <v>0.5</v>
      </c>
      <c r="K27" s="166">
        <f t="shared" si="3"/>
        <v>6.0000000000000053</v>
      </c>
      <c r="L27" s="14">
        <f t="shared" si="0"/>
        <v>6.6900000000000057</v>
      </c>
      <c r="M27" s="8">
        <f t="shared" si="1"/>
        <v>62.610000000000056</v>
      </c>
      <c r="N27" s="8">
        <f t="shared" si="2"/>
        <v>1.7700000000000016</v>
      </c>
      <c r="O27" s="8">
        <f t="shared" si="4"/>
        <v>5.430000000000005</v>
      </c>
      <c r="P27" s="8">
        <f t="shared" si="5"/>
        <v>40.740000000000038</v>
      </c>
      <c r="Q27" s="8">
        <f t="shared" si="6"/>
        <v>24.960000000000022</v>
      </c>
      <c r="R27" s="9">
        <f t="shared" si="7"/>
        <v>3.0000000000000027</v>
      </c>
      <c r="T27" s="31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41"/>
      <c r="AF27" s="11"/>
      <c r="AG27" s="11"/>
      <c r="AH27" s="11"/>
      <c r="AI27" s="11"/>
      <c r="AJ27" s="11"/>
      <c r="AK27" s="11"/>
      <c r="AL27" s="11"/>
      <c r="AM27" s="11"/>
    </row>
    <row r="28" spans="1:39" ht="12" customHeight="1" x14ac:dyDescent="0.2">
      <c r="A28" s="22">
        <v>23</v>
      </c>
      <c r="B28" s="1">
        <v>0.32194</v>
      </c>
      <c r="C28" s="56" t="s">
        <v>76</v>
      </c>
      <c r="D28" s="14">
        <v>1.34</v>
      </c>
      <c r="E28" s="15">
        <v>6.06</v>
      </c>
      <c r="F28" s="17">
        <v>2.4300000000000002</v>
      </c>
      <c r="G28" s="15">
        <v>3.99</v>
      </c>
      <c r="H28" s="15">
        <v>5.83</v>
      </c>
      <c r="I28" s="15">
        <v>4.2</v>
      </c>
      <c r="J28" s="18">
        <v>0.5</v>
      </c>
      <c r="K28" s="166">
        <f t="shared" si="3"/>
        <v>6.0000000000000053</v>
      </c>
      <c r="L28" s="14">
        <f t="shared" si="0"/>
        <v>6.9000000000000057</v>
      </c>
      <c r="M28" s="8">
        <f t="shared" si="1"/>
        <v>47.160000000000039</v>
      </c>
      <c r="N28" s="8">
        <f t="shared" si="2"/>
        <v>7.2900000000000071</v>
      </c>
      <c r="O28" s="8">
        <f t="shared" si="4"/>
        <v>11.970000000000011</v>
      </c>
      <c r="P28" s="8">
        <f t="shared" si="5"/>
        <v>35.700000000000031</v>
      </c>
      <c r="Q28" s="8">
        <f t="shared" si="6"/>
        <v>24.960000000000022</v>
      </c>
      <c r="R28" s="9">
        <f t="shared" si="7"/>
        <v>3.0000000000000027</v>
      </c>
      <c r="T28" s="31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41"/>
      <c r="AF28" s="11"/>
      <c r="AG28" s="11"/>
      <c r="AH28" s="11"/>
      <c r="AI28" s="11"/>
      <c r="AJ28" s="11"/>
      <c r="AK28" s="11"/>
      <c r="AL28" s="11"/>
      <c r="AM28" s="11"/>
    </row>
    <row r="29" spans="1:39" ht="12" customHeight="1" x14ac:dyDescent="0.2">
      <c r="A29" s="22">
        <v>24</v>
      </c>
      <c r="B29" s="1">
        <v>0.34194000000000002</v>
      </c>
      <c r="C29" s="56">
        <v>24</v>
      </c>
      <c r="D29" s="14">
        <v>1.44</v>
      </c>
      <c r="E29" s="15">
        <v>8.5299999999999994</v>
      </c>
      <c r="F29" s="17">
        <v>1.92</v>
      </c>
      <c r="G29" s="15">
        <v>3.59</v>
      </c>
      <c r="H29" s="15">
        <v>7.71</v>
      </c>
      <c r="I29" s="15">
        <v>3.9</v>
      </c>
      <c r="J29" s="18">
        <v>0.5</v>
      </c>
      <c r="K29" s="166">
        <f t="shared" si="3"/>
        <v>20.000000000000018</v>
      </c>
      <c r="L29" s="14">
        <f t="shared" si="0"/>
        <v>27.800000000000026</v>
      </c>
      <c r="M29" s="8">
        <f t="shared" si="1"/>
        <v>145.90000000000012</v>
      </c>
      <c r="N29" s="8">
        <f t="shared" si="2"/>
        <v>43.500000000000036</v>
      </c>
      <c r="O29" s="8">
        <f t="shared" si="4"/>
        <v>75.800000000000068</v>
      </c>
      <c r="P29" s="8">
        <f t="shared" si="5"/>
        <v>135.40000000000012</v>
      </c>
      <c r="Q29" s="8">
        <f t="shared" si="6"/>
        <v>81.000000000000071</v>
      </c>
      <c r="R29" s="9">
        <f t="shared" si="7"/>
        <v>10.000000000000009</v>
      </c>
      <c r="T29" s="31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41"/>
      <c r="AF29" s="11"/>
      <c r="AG29" s="11"/>
      <c r="AH29" s="11"/>
      <c r="AI29" s="11"/>
      <c r="AJ29" s="11"/>
      <c r="AK29" s="11"/>
      <c r="AL29" s="11"/>
      <c r="AM29" s="11"/>
    </row>
    <row r="30" spans="1:39" ht="12" customHeight="1" x14ac:dyDescent="0.2">
      <c r="A30" s="22">
        <v>25</v>
      </c>
      <c r="B30" s="1">
        <v>0.35465999999999998</v>
      </c>
      <c r="C30" s="56">
        <v>25</v>
      </c>
      <c r="D30" s="14">
        <v>16.010000000000002</v>
      </c>
      <c r="E30" s="15">
        <v>0</v>
      </c>
      <c r="F30" s="17">
        <v>0</v>
      </c>
      <c r="G30" s="15">
        <v>0</v>
      </c>
      <c r="H30" s="15">
        <v>6.96</v>
      </c>
      <c r="I30" s="15">
        <v>0</v>
      </c>
      <c r="J30" s="18">
        <v>4.68</v>
      </c>
      <c r="K30" s="166">
        <f t="shared" si="3"/>
        <v>12.719999999999953</v>
      </c>
      <c r="L30" s="14">
        <f t="shared" si="0"/>
        <v>110.9819999999996</v>
      </c>
      <c r="M30" s="8">
        <f t="shared" si="1"/>
        <v>54.250799999999792</v>
      </c>
      <c r="N30" s="8">
        <f t="shared" si="2"/>
        <v>12.211199999999954</v>
      </c>
      <c r="O30" s="8">
        <f t="shared" si="4"/>
        <v>22.832399999999915</v>
      </c>
      <c r="P30" s="8">
        <f t="shared" si="5"/>
        <v>93.301199999999653</v>
      </c>
      <c r="Q30" s="8">
        <f t="shared" si="6"/>
        <v>24.803999999999906</v>
      </c>
      <c r="R30" s="9">
        <f t="shared" si="7"/>
        <v>32.944799999999873</v>
      </c>
      <c r="T30" s="31"/>
      <c r="U30" s="11"/>
      <c r="V30" s="11"/>
      <c r="W30" s="11"/>
      <c r="X30" s="11"/>
      <c r="Y30" s="17"/>
      <c r="Z30" s="17"/>
      <c r="AA30" s="17"/>
      <c r="AB30" s="17"/>
      <c r="AC30" s="17"/>
      <c r="AD30" s="17"/>
      <c r="AE30" s="41"/>
      <c r="AF30" s="11"/>
      <c r="AG30" s="11"/>
      <c r="AH30" s="11"/>
      <c r="AI30" s="11"/>
      <c r="AJ30" s="11"/>
      <c r="AK30" s="11"/>
      <c r="AL30" s="11"/>
      <c r="AM30" s="11"/>
    </row>
    <row r="31" spans="1:39" ht="12" customHeight="1" x14ac:dyDescent="0.2">
      <c r="A31" s="22">
        <v>26</v>
      </c>
      <c r="B31" s="1">
        <v>0.36529</v>
      </c>
      <c r="C31" s="56">
        <v>26</v>
      </c>
      <c r="D31" s="7">
        <v>8.68</v>
      </c>
      <c r="E31" s="8">
        <v>0</v>
      </c>
      <c r="F31" s="17">
        <v>0</v>
      </c>
      <c r="G31" s="8">
        <v>0</v>
      </c>
      <c r="H31" s="8">
        <v>5.52</v>
      </c>
      <c r="I31" s="8">
        <v>0</v>
      </c>
      <c r="J31" s="9">
        <v>9.51</v>
      </c>
      <c r="K31" s="57">
        <f t="shared" si="3"/>
        <v>10.630000000000027</v>
      </c>
      <c r="L31" s="7">
        <f t="shared" si="0"/>
        <v>131.22735000000034</v>
      </c>
      <c r="M31" s="8">
        <f t="shared" si="1"/>
        <v>0</v>
      </c>
      <c r="N31" s="8">
        <f t="shared" si="2"/>
        <v>0</v>
      </c>
      <c r="O31" s="8">
        <f t="shared" si="4"/>
        <v>0</v>
      </c>
      <c r="P31" s="8">
        <f t="shared" si="5"/>
        <v>66.33120000000018</v>
      </c>
      <c r="Q31" s="8">
        <f t="shared" si="6"/>
        <v>0</v>
      </c>
      <c r="R31" s="9">
        <f t="shared" si="7"/>
        <v>75.419850000000196</v>
      </c>
      <c r="T31" s="3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41"/>
      <c r="AF31" s="11"/>
      <c r="AG31" s="11"/>
      <c r="AH31" s="11"/>
      <c r="AI31" s="11"/>
      <c r="AJ31" s="11"/>
      <c r="AK31" s="11"/>
      <c r="AL31" s="11"/>
      <c r="AM31" s="11"/>
    </row>
    <row r="32" spans="1:39" ht="12" customHeight="1" x14ac:dyDescent="0.2">
      <c r="A32" s="22">
        <v>27</v>
      </c>
      <c r="B32" s="1">
        <v>0.37556</v>
      </c>
      <c r="C32" s="56">
        <v>27</v>
      </c>
      <c r="D32" s="7">
        <v>1.1200000000000001</v>
      </c>
      <c r="E32" s="8">
        <v>13.71</v>
      </c>
      <c r="F32" s="17">
        <v>0</v>
      </c>
      <c r="G32" s="8">
        <v>0</v>
      </c>
      <c r="H32" s="8">
        <v>8.26</v>
      </c>
      <c r="I32" s="8">
        <v>3.83</v>
      </c>
      <c r="J32" s="9">
        <v>0.5</v>
      </c>
      <c r="K32" s="57">
        <f t="shared" si="3"/>
        <v>10.270000000000001</v>
      </c>
      <c r="L32" s="7">
        <f t="shared" si="0"/>
        <v>50.323000000000008</v>
      </c>
      <c r="M32" s="8">
        <f t="shared" si="1"/>
        <v>70.40085000000002</v>
      </c>
      <c r="N32" s="8">
        <f t="shared" si="2"/>
        <v>0</v>
      </c>
      <c r="O32" s="8">
        <f t="shared" si="4"/>
        <v>0</v>
      </c>
      <c r="P32" s="8">
        <f t="shared" si="5"/>
        <v>70.760300000000001</v>
      </c>
      <c r="Q32" s="8">
        <f t="shared" si="6"/>
        <v>19.667050000000003</v>
      </c>
      <c r="R32" s="9">
        <f t="shared" si="7"/>
        <v>51.401350000000008</v>
      </c>
      <c r="T32" s="3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41"/>
      <c r="AF32" s="11"/>
      <c r="AG32" s="11"/>
      <c r="AH32" s="11"/>
      <c r="AI32" s="11"/>
      <c r="AJ32" s="11"/>
      <c r="AK32" s="11"/>
      <c r="AL32" s="11"/>
      <c r="AM32" s="11"/>
    </row>
    <row r="33" spans="1:39" ht="12" customHeight="1" x14ac:dyDescent="0.2">
      <c r="A33" s="22">
        <v>28</v>
      </c>
      <c r="B33" s="1">
        <v>0.38386999999999999</v>
      </c>
      <c r="C33" s="56">
        <v>28</v>
      </c>
      <c r="D33" s="7">
        <v>1.26</v>
      </c>
      <c r="E33" s="8">
        <v>11.29</v>
      </c>
      <c r="F33" s="17">
        <v>0.44</v>
      </c>
      <c r="G33" s="8">
        <v>1.95</v>
      </c>
      <c r="H33" s="8">
        <v>8.16</v>
      </c>
      <c r="I33" s="8">
        <v>3.9</v>
      </c>
      <c r="J33" s="9">
        <v>0.5</v>
      </c>
      <c r="K33" s="57">
        <f t="shared" si="3"/>
        <v>8.3099999999999845</v>
      </c>
      <c r="L33" s="7">
        <f t="shared" si="0"/>
        <v>9.8888999999999818</v>
      </c>
      <c r="M33" s="8">
        <f t="shared" si="1"/>
        <v>103.8749999999998</v>
      </c>
      <c r="N33" s="8">
        <f t="shared" si="2"/>
        <v>1.8281999999999965</v>
      </c>
      <c r="O33" s="8">
        <f t="shared" si="4"/>
        <v>8.1022499999999855</v>
      </c>
      <c r="P33" s="8">
        <f t="shared" si="5"/>
        <v>68.225099999999884</v>
      </c>
      <c r="Q33" s="8">
        <f t="shared" si="6"/>
        <v>32.118149999999943</v>
      </c>
      <c r="R33" s="9">
        <f t="shared" si="7"/>
        <v>4.1549999999999923</v>
      </c>
      <c r="T33" s="31"/>
      <c r="U33" s="28"/>
      <c r="V33" s="29"/>
      <c r="W33" s="11"/>
      <c r="X33" s="11"/>
      <c r="Y33" s="11"/>
      <c r="Z33" s="11"/>
      <c r="AA33" s="11"/>
      <c r="AB33" s="11"/>
      <c r="AC33" s="11"/>
      <c r="AD33" s="11"/>
      <c r="AE33" s="41"/>
      <c r="AF33" s="11"/>
      <c r="AG33" s="11"/>
      <c r="AH33" s="11"/>
      <c r="AI33" s="11"/>
      <c r="AJ33" s="11"/>
      <c r="AK33" s="11"/>
      <c r="AL33" s="11"/>
      <c r="AM33" s="11"/>
    </row>
    <row r="34" spans="1:39" ht="12" customHeight="1" x14ac:dyDescent="0.2">
      <c r="A34" s="22">
        <v>29</v>
      </c>
      <c r="B34" s="1">
        <v>0.39950000000000002</v>
      </c>
      <c r="C34" s="56">
        <v>29</v>
      </c>
      <c r="D34" s="7">
        <v>1.31</v>
      </c>
      <c r="E34" s="8">
        <v>18.43</v>
      </c>
      <c r="F34" s="8">
        <v>0</v>
      </c>
      <c r="G34" s="8">
        <v>0</v>
      </c>
      <c r="H34" s="8">
        <v>9.5299999999999994</v>
      </c>
      <c r="I34" s="11">
        <v>3.9</v>
      </c>
      <c r="J34" s="9">
        <v>1.3</v>
      </c>
      <c r="K34" s="57">
        <f t="shared" si="3"/>
        <v>15.630000000000033</v>
      </c>
      <c r="L34" s="7">
        <f t="shared" si="0"/>
        <v>20.084550000000043</v>
      </c>
      <c r="M34" s="8">
        <f t="shared" si="1"/>
        <v>232.26180000000048</v>
      </c>
      <c r="N34" s="8">
        <f t="shared" si="2"/>
        <v>3.4386000000000072</v>
      </c>
      <c r="O34" s="8">
        <f t="shared" si="4"/>
        <v>15.239250000000032</v>
      </c>
      <c r="P34" s="8">
        <f t="shared" si="5"/>
        <v>138.24735000000027</v>
      </c>
      <c r="Q34" s="8">
        <f t="shared" si="6"/>
        <v>60.957000000000129</v>
      </c>
      <c r="R34" s="9">
        <f t="shared" si="7"/>
        <v>14.06700000000003</v>
      </c>
      <c r="T34" s="31"/>
      <c r="U34" s="28"/>
      <c r="V34" s="29"/>
      <c r="W34" s="11"/>
      <c r="X34" s="11"/>
      <c r="Y34" s="11"/>
      <c r="Z34" s="11"/>
      <c r="AA34" s="11"/>
      <c r="AB34" s="11"/>
      <c r="AC34" s="11"/>
      <c r="AD34" s="11"/>
      <c r="AE34" s="41"/>
      <c r="AF34" s="11"/>
      <c r="AG34" s="11"/>
      <c r="AH34" s="11"/>
      <c r="AI34" s="11"/>
      <c r="AJ34" s="11"/>
      <c r="AK34" s="11"/>
      <c r="AL34" s="11"/>
      <c r="AM34" s="11"/>
    </row>
    <row r="35" spans="1:39" ht="12" customHeight="1" x14ac:dyDescent="0.2">
      <c r="A35" s="22">
        <v>30</v>
      </c>
      <c r="B35" s="1">
        <v>0.41009299999999999</v>
      </c>
      <c r="C35" s="56">
        <v>30</v>
      </c>
      <c r="D35" s="14">
        <v>13.73</v>
      </c>
      <c r="E35" s="15">
        <v>0</v>
      </c>
      <c r="F35" s="15">
        <v>0</v>
      </c>
      <c r="G35" s="15">
        <v>0</v>
      </c>
      <c r="H35" s="15">
        <v>6.71</v>
      </c>
      <c r="I35" s="17">
        <v>0</v>
      </c>
      <c r="J35" s="18">
        <v>8.74</v>
      </c>
      <c r="K35" s="57">
        <f t="shared" si="3"/>
        <v>10.592999999999964</v>
      </c>
      <c r="L35" s="7">
        <f t="shared" si="0"/>
        <v>79.659359999999737</v>
      </c>
      <c r="M35" s="8">
        <f t="shared" si="1"/>
        <v>97.614494999999664</v>
      </c>
      <c r="N35" s="8">
        <f t="shared" si="2"/>
        <v>0</v>
      </c>
      <c r="O35" s="8">
        <f t="shared" si="4"/>
        <v>0</v>
      </c>
      <c r="P35" s="8">
        <f t="shared" si="5"/>
        <v>86.015159999999696</v>
      </c>
      <c r="Q35" s="8">
        <f t="shared" si="6"/>
        <v>20.656349999999929</v>
      </c>
      <c r="R35" s="9">
        <f t="shared" si="7"/>
        <v>53.176859999999827</v>
      </c>
      <c r="T35" s="31"/>
      <c r="U35" s="28"/>
      <c r="V35" s="29"/>
      <c r="W35" s="17"/>
      <c r="X35" s="17"/>
      <c r="Y35" s="17"/>
      <c r="Z35" s="17"/>
      <c r="AA35" s="17"/>
      <c r="AB35" s="17"/>
      <c r="AC35" s="17"/>
      <c r="AD35" s="17"/>
      <c r="AE35" s="41"/>
      <c r="AF35" s="11"/>
      <c r="AG35" s="11"/>
      <c r="AH35" s="11"/>
      <c r="AI35" s="11"/>
      <c r="AJ35" s="11"/>
      <c r="AK35" s="11"/>
      <c r="AL35" s="11"/>
      <c r="AM35" s="11"/>
    </row>
    <row r="36" spans="1:39" ht="12" customHeight="1" x14ac:dyDescent="0.2">
      <c r="A36" s="22">
        <v>31</v>
      </c>
      <c r="B36" s="1">
        <v>0.43092999999999998</v>
      </c>
      <c r="C36" s="56">
        <v>31</v>
      </c>
      <c r="D36" s="14">
        <v>1.44</v>
      </c>
      <c r="E36" s="15">
        <v>7.1</v>
      </c>
      <c r="F36" s="15">
        <v>2.2000000000000002</v>
      </c>
      <c r="G36" s="15">
        <v>4.32</v>
      </c>
      <c r="H36" s="15">
        <v>6.98</v>
      </c>
      <c r="I36" s="17">
        <v>3.9</v>
      </c>
      <c r="J36" s="18">
        <v>0.5</v>
      </c>
      <c r="K36" s="57">
        <f t="shared" si="3"/>
        <v>20.836999999999996</v>
      </c>
      <c r="L36" s="7">
        <f t="shared" si="0"/>
        <v>158.04864499999996</v>
      </c>
      <c r="M36" s="8">
        <f t="shared" si="1"/>
        <v>73.971349999999987</v>
      </c>
      <c r="N36" s="8">
        <f t="shared" si="2"/>
        <v>22.920699999999997</v>
      </c>
      <c r="O36" s="8">
        <f t="shared" si="4"/>
        <v>45.007919999999991</v>
      </c>
      <c r="P36" s="8">
        <f t="shared" si="5"/>
        <v>142.62926499999998</v>
      </c>
      <c r="Q36" s="8">
        <f t="shared" si="6"/>
        <v>40.632149999999989</v>
      </c>
      <c r="R36" s="9">
        <f t="shared" si="7"/>
        <v>96.266939999999991</v>
      </c>
      <c r="T36" s="31"/>
      <c r="U36" s="28"/>
      <c r="V36" s="29"/>
      <c r="W36" s="17"/>
      <c r="X36" s="17"/>
      <c r="Y36" s="17"/>
      <c r="Z36" s="17"/>
      <c r="AA36" s="17"/>
      <c r="AB36" s="17"/>
      <c r="AC36" s="17"/>
      <c r="AD36" s="17"/>
      <c r="AE36" s="41"/>
      <c r="AF36" s="11"/>
      <c r="AG36" s="11"/>
      <c r="AH36" s="11"/>
      <c r="AI36" s="11"/>
      <c r="AJ36" s="11"/>
      <c r="AK36" s="11"/>
      <c r="AL36" s="11"/>
      <c r="AM36" s="11"/>
    </row>
    <row r="37" spans="1:39" ht="12" customHeight="1" x14ac:dyDescent="0.2">
      <c r="A37" s="22">
        <v>32</v>
      </c>
      <c r="B37" s="1">
        <v>0.45093</v>
      </c>
      <c r="C37" s="56">
        <v>32</v>
      </c>
      <c r="D37" s="14">
        <v>1.39</v>
      </c>
      <c r="E37" s="15">
        <v>8.68</v>
      </c>
      <c r="F37" s="15">
        <v>1.37</v>
      </c>
      <c r="G37" s="15">
        <v>3.4</v>
      </c>
      <c r="H37" s="15">
        <v>7.45</v>
      </c>
      <c r="I37" s="17">
        <v>3.9</v>
      </c>
      <c r="J37" s="18">
        <v>0.5</v>
      </c>
      <c r="K37" s="57">
        <f t="shared" si="3"/>
        <v>20.000000000000018</v>
      </c>
      <c r="L37" s="7">
        <f t="shared" si="0"/>
        <v>28.300000000000026</v>
      </c>
      <c r="M37" s="8">
        <f t="shared" si="1"/>
        <v>157.80000000000013</v>
      </c>
      <c r="N37" s="8">
        <f t="shared" si="2"/>
        <v>35.700000000000031</v>
      </c>
      <c r="O37" s="8">
        <f t="shared" si="4"/>
        <v>77.200000000000074</v>
      </c>
      <c r="P37" s="8">
        <f t="shared" si="5"/>
        <v>144.30000000000013</v>
      </c>
      <c r="Q37" s="8">
        <f t="shared" si="6"/>
        <v>78.000000000000071</v>
      </c>
      <c r="R37" s="9">
        <f t="shared" si="7"/>
        <v>10.000000000000009</v>
      </c>
      <c r="T37" s="31"/>
      <c r="U37" s="28"/>
      <c r="V37" s="29"/>
      <c r="W37" s="17"/>
      <c r="X37" s="17"/>
      <c r="Y37" s="17"/>
      <c r="Z37" s="17"/>
      <c r="AA37" s="17"/>
      <c r="AB37" s="17"/>
      <c r="AC37" s="17"/>
      <c r="AD37" s="17"/>
      <c r="AE37" s="41"/>
      <c r="AF37" s="11"/>
      <c r="AG37" s="11"/>
      <c r="AH37" s="11"/>
      <c r="AI37" s="11"/>
      <c r="AJ37" s="11"/>
      <c r="AK37" s="11"/>
      <c r="AL37" s="11"/>
      <c r="AM37" s="11"/>
    </row>
    <row r="38" spans="1:39" ht="12" customHeight="1" x14ac:dyDescent="0.2">
      <c r="A38" s="22">
        <v>33</v>
      </c>
      <c r="B38" s="1">
        <v>0.46633000000000002</v>
      </c>
      <c r="C38" s="56">
        <v>33</v>
      </c>
      <c r="D38" s="14">
        <v>1.1200000000000001</v>
      </c>
      <c r="E38" s="15">
        <v>8</v>
      </c>
      <c r="F38" s="15">
        <v>0.36</v>
      </c>
      <c r="G38" s="15">
        <v>1.08</v>
      </c>
      <c r="H38" s="15">
        <v>6.81</v>
      </c>
      <c r="I38" s="17">
        <v>4.1500000000000004</v>
      </c>
      <c r="J38" s="18">
        <v>0.5</v>
      </c>
      <c r="K38" s="57">
        <f t="shared" si="3"/>
        <v>15.400000000000025</v>
      </c>
      <c r="L38" s="7">
        <f t="shared" si="0"/>
        <v>19.32700000000003</v>
      </c>
      <c r="M38" s="8">
        <f t="shared" si="1"/>
        <v>128.43600000000021</v>
      </c>
      <c r="N38" s="8">
        <f t="shared" si="2"/>
        <v>13.321000000000021</v>
      </c>
      <c r="O38" s="8">
        <f t="shared" si="4"/>
        <v>34.496000000000059</v>
      </c>
      <c r="P38" s="8">
        <f t="shared" si="5"/>
        <v>109.80200000000018</v>
      </c>
      <c r="Q38" s="8">
        <f t="shared" si="6"/>
        <v>61.985000000000106</v>
      </c>
      <c r="R38" s="9">
        <f t="shared" si="7"/>
        <v>7.7000000000000126</v>
      </c>
      <c r="T38" s="31"/>
      <c r="U38" s="28"/>
      <c r="V38" s="29"/>
      <c r="W38" s="17"/>
      <c r="X38" s="17"/>
      <c r="Y38" s="17"/>
      <c r="Z38" s="17"/>
      <c r="AA38" s="17"/>
      <c r="AB38" s="17"/>
      <c r="AC38" s="17"/>
      <c r="AD38" s="17"/>
      <c r="AE38" s="41"/>
      <c r="AF38" s="11"/>
      <c r="AG38" s="11"/>
      <c r="AH38" s="11"/>
      <c r="AI38" s="11"/>
      <c r="AJ38" s="11"/>
      <c r="AK38" s="11"/>
      <c r="AL38" s="11"/>
      <c r="AM38" s="11"/>
    </row>
    <row r="39" spans="1:39" ht="12" customHeight="1" x14ac:dyDescent="0.2">
      <c r="A39" s="22">
        <v>34</v>
      </c>
      <c r="B39" s="1">
        <v>0.48270999999999997</v>
      </c>
      <c r="C39" s="56" t="s">
        <v>77</v>
      </c>
      <c r="D39" s="14">
        <v>21.37</v>
      </c>
      <c r="E39" s="15">
        <v>0</v>
      </c>
      <c r="F39" s="15">
        <v>0</v>
      </c>
      <c r="G39" s="15">
        <v>0</v>
      </c>
      <c r="H39" s="15">
        <v>7.75</v>
      </c>
      <c r="I39" s="17">
        <v>0</v>
      </c>
      <c r="J39" s="18">
        <v>9.19</v>
      </c>
      <c r="K39" s="57">
        <f t="shared" si="3"/>
        <v>16.379999999999949</v>
      </c>
      <c r="L39" s="7">
        <f t="shared" si="0"/>
        <v>184.19309999999945</v>
      </c>
      <c r="M39" s="8">
        <f t="shared" si="1"/>
        <v>65.519999999999797</v>
      </c>
      <c r="N39" s="8">
        <f t="shared" si="2"/>
        <v>2.9483999999999906</v>
      </c>
      <c r="O39" s="8">
        <f t="shared" si="4"/>
        <v>8.8451999999999735</v>
      </c>
      <c r="P39" s="8">
        <f t="shared" si="5"/>
        <v>119.24639999999962</v>
      </c>
      <c r="Q39" s="8">
        <f t="shared" si="6"/>
        <v>33.988499999999895</v>
      </c>
      <c r="R39" s="9">
        <f t="shared" si="7"/>
        <v>79.361099999999752</v>
      </c>
      <c r="T39" s="31"/>
      <c r="U39" s="28"/>
      <c r="V39" s="29"/>
      <c r="W39" s="17"/>
      <c r="X39" s="17"/>
      <c r="Y39" s="17"/>
      <c r="Z39" s="17"/>
      <c r="AA39" s="17"/>
      <c r="AB39" s="17"/>
      <c r="AC39" s="17"/>
      <c r="AD39" s="17"/>
      <c r="AE39" s="41"/>
      <c r="AF39" s="11"/>
      <c r="AG39" s="11"/>
      <c r="AH39" s="11"/>
      <c r="AI39" s="11"/>
      <c r="AJ39" s="11"/>
      <c r="AK39" s="11"/>
      <c r="AL39" s="11"/>
      <c r="AM39" s="11"/>
    </row>
    <row r="40" spans="1:39" ht="12" customHeight="1" x14ac:dyDescent="0.2">
      <c r="A40" s="22">
        <v>35</v>
      </c>
      <c r="B40" s="1">
        <v>0.48759000000000002</v>
      </c>
      <c r="C40" s="56" t="s">
        <v>78</v>
      </c>
      <c r="D40" s="14">
        <v>17.53</v>
      </c>
      <c r="E40" s="15">
        <v>0</v>
      </c>
      <c r="F40" s="15">
        <v>0</v>
      </c>
      <c r="G40" s="15">
        <v>0</v>
      </c>
      <c r="H40" s="15">
        <v>6.84</v>
      </c>
      <c r="I40" s="17">
        <v>0</v>
      </c>
      <c r="J40" s="18">
        <v>11.33</v>
      </c>
      <c r="K40" s="57">
        <f t="shared" si="3"/>
        <v>4.8800000000000505</v>
      </c>
      <c r="L40" s="7">
        <f t="shared" si="0"/>
        <v>94.916000000000992</v>
      </c>
      <c r="M40" s="8">
        <f t="shared" si="1"/>
        <v>0</v>
      </c>
      <c r="N40" s="8">
        <f t="shared" si="2"/>
        <v>0</v>
      </c>
      <c r="O40" s="8">
        <f t="shared" si="4"/>
        <v>0</v>
      </c>
      <c r="P40" s="8">
        <f t="shared" si="5"/>
        <v>35.599600000000365</v>
      </c>
      <c r="Q40" s="8">
        <f t="shared" si="6"/>
        <v>0</v>
      </c>
      <c r="R40" s="9">
        <f t="shared" si="7"/>
        <v>50.068800000000515</v>
      </c>
      <c r="T40" s="31"/>
      <c r="U40" s="28"/>
      <c r="V40" s="29"/>
      <c r="W40" s="17"/>
      <c r="X40" s="17"/>
      <c r="Y40" s="17"/>
      <c r="Z40" s="17"/>
      <c r="AA40" s="17"/>
      <c r="AB40" s="17"/>
      <c r="AC40" s="17"/>
      <c r="AD40" s="17"/>
      <c r="AE40" s="41"/>
      <c r="AF40" s="11"/>
      <c r="AG40" s="11"/>
      <c r="AH40" s="11"/>
      <c r="AI40" s="11"/>
      <c r="AJ40" s="11"/>
      <c r="AK40" s="11"/>
      <c r="AL40" s="11"/>
      <c r="AM40" s="11"/>
    </row>
    <row r="41" spans="1:39" ht="12" customHeight="1" x14ac:dyDescent="0.2">
      <c r="A41" s="22">
        <v>36</v>
      </c>
      <c r="B41" s="1">
        <v>0.49247000000000002</v>
      </c>
      <c r="C41" s="56" t="s">
        <v>79</v>
      </c>
      <c r="D41" s="14">
        <v>23.73</v>
      </c>
      <c r="E41" s="15">
        <v>0</v>
      </c>
      <c r="F41" s="15">
        <v>0</v>
      </c>
      <c r="G41" s="15">
        <v>0</v>
      </c>
      <c r="H41" s="15">
        <v>8.8000000000000007</v>
      </c>
      <c r="I41" s="17">
        <v>0</v>
      </c>
      <c r="J41" s="18">
        <v>9.5399999999999991</v>
      </c>
      <c r="K41" s="57">
        <f t="shared" si="3"/>
        <v>4.8799999999999955</v>
      </c>
      <c r="L41" s="7">
        <f t="shared" si="0"/>
        <v>100.67439999999992</v>
      </c>
      <c r="M41" s="8">
        <f t="shared" si="1"/>
        <v>0</v>
      </c>
      <c r="N41" s="8">
        <f t="shared" si="2"/>
        <v>0</v>
      </c>
      <c r="O41" s="8">
        <f t="shared" si="4"/>
        <v>0</v>
      </c>
      <c r="P41" s="8">
        <f t="shared" si="5"/>
        <v>38.161599999999964</v>
      </c>
      <c r="Q41" s="8">
        <f t="shared" si="6"/>
        <v>0</v>
      </c>
      <c r="R41" s="9">
        <f t="shared" si="7"/>
        <v>50.922799999999945</v>
      </c>
      <c r="T41" s="31"/>
      <c r="U41" s="28"/>
      <c r="V41" s="29"/>
      <c r="W41" s="17"/>
      <c r="X41" s="17"/>
      <c r="Y41" s="17"/>
      <c r="Z41" s="17"/>
      <c r="AA41" s="17"/>
      <c r="AB41" s="17"/>
      <c r="AC41" s="17"/>
      <c r="AD41" s="17"/>
      <c r="AE41" s="41"/>
      <c r="AF41" s="11"/>
      <c r="AG41" s="11"/>
      <c r="AH41" s="11"/>
      <c r="AI41" s="11"/>
      <c r="AJ41" s="11"/>
      <c r="AK41" s="11"/>
      <c r="AL41" s="11"/>
      <c r="AM41" s="11"/>
    </row>
    <row r="42" spans="1:39" ht="12" customHeight="1" x14ac:dyDescent="0.2">
      <c r="A42" s="22">
        <v>37</v>
      </c>
      <c r="B42" s="1">
        <v>0.51044</v>
      </c>
      <c r="C42" s="56">
        <v>37</v>
      </c>
      <c r="D42" s="14">
        <v>16.03</v>
      </c>
      <c r="E42" s="15">
        <v>0</v>
      </c>
      <c r="F42" s="15">
        <v>0</v>
      </c>
      <c r="G42" s="15">
        <v>0</v>
      </c>
      <c r="H42" s="15">
        <v>6.57</v>
      </c>
      <c r="I42" s="17">
        <v>0</v>
      </c>
      <c r="J42" s="18">
        <v>6.74</v>
      </c>
      <c r="K42" s="57">
        <f t="shared" si="3"/>
        <v>17.969999999999985</v>
      </c>
      <c r="L42" s="7">
        <f t="shared" si="0"/>
        <v>357.24359999999973</v>
      </c>
      <c r="M42" s="8">
        <f t="shared" si="1"/>
        <v>0</v>
      </c>
      <c r="N42" s="8">
        <f t="shared" si="2"/>
        <v>0</v>
      </c>
      <c r="O42" s="8">
        <f t="shared" si="4"/>
        <v>0</v>
      </c>
      <c r="P42" s="8">
        <f t="shared" si="5"/>
        <v>138.09944999999991</v>
      </c>
      <c r="Q42" s="8">
        <f t="shared" si="6"/>
        <v>0</v>
      </c>
      <c r="R42" s="9">
        <f t="shared" si="7"/>
        <v>146.27579999999989</v>
      </c>
      <c r="T42" s="31"/>
      <c r="U42" s="28"/>
      <c r="V42" s="29"/>
      <c r="W42" s="17"/>
      <c r="X42" s="17"/>
      <c r="Y42" s="17"/>
      <c r="Z42" s="17"/>
      <c r="AA42" s="17"/>
      <c r="AB42" s="17"/>
      <c r="AC42" s="17"/>
      <c r="AD42" s="17"/>
      <c r="AE42" s="41"/>
      <c r="AF42" s="11"/>
      <c r="AG42" s="11"/>
      <c r="AH42" s="11"/>
      <c r="AI42" s="11"/>
      <c r="AJ42" s="11"/>
      <c r="AK42" s="11"/>
      <c r="AL42" s="11"/>
      <c r="AM42" s="11"/>
    </row>
    <row r="43" spans="1:39" ht="12" customHeight="1" x14ac:dyDescent="0.2">
      <c r="A43" s="22">
        <v>38</v>
      </c>
      <c r="B43" s="1">
        <v>0.52293999999999996</v>
      </c>
      <c r="C43" s="56">
        <v>38</v>
      </c>
      <c r="D43" s="14">
        <v>17.600000000000001</v>
      </c>
      <c r="E43" s="15">
        <v>0</v>
      </c>
      <c r="F43" s="15">
        <v>0</v>
      </c>
      <c r="G43" s="15">
        <v>0</v>
      </c>
      <c r="H43" s="15">
        <v>6.62</v>
      </c>
      <c r="I43" s="17">
        <v>0</v>
      </c>
      <c r="J43" s="18">
        <v>5.54</v>
      </c>
      <c r="K43" s="57">
        <f t="shared" si="3"/>
        <v>12.499999999999956</v>
      </c>
      <c r="L43" s="7">
        <f t="shared" si="0"/>
        <v>210.18749999999926</v>
      </c>
      <c r="M43" s="8">
        <f t="shared" si="1"/>
        <v>0</v>
      </c>
      <c r="N43" s="8">
        <f t="shared" si="2"/>
        <v>0</v>
      </c>
      <c r="O43" s="8">
        <f t="shared" si="4"/>
        <v>0</v>
      </c>
      <c r="P43" s="8">
        <f t="shared" si="5"/>
        <v>82.437499999999716</v>
      </c>
      <c r="Q43" s="8">
        <f t="shared" si="6"/>
        <v>0</v>
      </c>
      <c r="R43" s="9">
        <f t="shared" si="7"/>
        <v>76.74999999999973</v>
      </c>
      <c r="T43" s="31"/>
      <c r="U43" s="28"/>
      <c r="V43" s="29"/>
      <c r="W43" s="17"/>
      <c r="X43" s="17"/>
      <c r="Y43" s="17"/>
      <c r="Z43" s="17"/>
      <c r="AA43" s="17"/>
      <c r="AB43" s="17"/>
      <c r="AC43" s="17"/>
      <c r="AD43" s="17"/>
      <c r="AE43" s="41"/>
      <c r="AF43" s="11"/>
      <c r="AG43" s="11"/>
      <c r="AH43" s="11"/>
      <c r="AI43" s="11"/>
      <c r="AJ43" s="11"/>
      <c r="AK43" s="11"/>
      <c r="AL43" s="11"/>
      <c r="AM43" s="11"/>
    </row>
    <row r="44" spans="1:39" ht="12" customHeight="1" x14ac:dyDescent="0.2">
      <c r="A44" s="22">
        <v>39</v>
      </c>
      <c r="B44" s="1">
        <v>0.53427000000000002</v>
      </c>
      <c r="C44" s="56" t="s">
        <v>80</v>
      </c>
      <c r="D44" s="14">
        <v>1.35</v>
      </c>
      <c r="E44" s="15">
        <v>12.2</v>
      </c>
      <c r="F44" s="15">
        <v>0.45</v>
      </c>
      <c r="G44" s="15">
        <v>1.45</v>
      </c>
      <c r="H44" s="15">
        <v>8.0500000000000007</v>
      </c>
      <c r="I44" s="17">
        <v>4.9000000000000004</v>
      </c>
      <c r="J44" s="18">
        <v>0.5</v>
      </c>
      <c r="K44" s="57">
        <f t="shared" si="3"/>
        <v>11.330000000000062</v>
      </c>
      <c r="L44" s="7">
        <f t="shared" si="0"/>
        <v>107.35175000000061</v>
      </c>
      <c r="M44" s="8">
        <f t="shared" si="1"/>
        <v>69.113000000000369</v>
      </c>
      <c r="N44" s="8">
        <f t="shared" si="2"/>
        <v>2.549250000000014</v>
      </c>
      <c r="O44" s="8">
        <f t="shared" si="4"/>
        <v>8.2142500000000442</v>
      </c>
      <c r="P44" s="8">
        <f t="shared" si="5"/>
        <v>83.105550000000463</v>
      </c>
      <c r="Q44" s="8">
        <f t="shared" si="6"/>
        <v>27.758500000000154</v>
      </c>
      <c r="R44" s="9">
        <f t="shared" si="7"/>
        <v>34.216600000000192</v>
      </c>
      <c r="T44" s="31"/>
      <c r="U44" s="28"/>
      <c r="V44" s="29"/>
      <c r="W44" s="17"/>
      <c r="X44" s="17"/>
      <c r="Y44" s="17"/>
      <c r="Z44" s="17"/>
      <c r="AA44" s="17"/>
      <c r="AB44" s="17"/>
      <c r="AC44" s="17"/>
      <c r="AD44" s="17"/>
      <c r="AE44" s="41"/>
      <c r="AF44" s="11"/>
      <c r="AG44" s="11"/>
      <c r="AH44" s="11"/>
      <c r="AI44" s="11"/>
      <c r="AJ44" s="11"/>
      <c r="AK44" s="11"/>
      <c r="AL44" s="11"/>
      <c r="AM44" s="11"/>
    </row>
    <row r="45" spans="1:39" ht="12" customHeight="1" x14ac:dyDescent="0.2">
      <c r="A45" s="22">
        <v>40</v>
      </c>
      <c r="B45" s="1">
        <v>0.54483999999999999</v>
      </c>
      <c r="C45" s="56" t="s">
        <v>81</v>
      </c>
      <c r="D45" s="14">
        <v>1.2</v>
      </c>
      <c r="E45" s="15">
        <v>11.72</v>
      </c>
      <c r="F45" s="15">
        <v>0.22</v>
      </c>
      <c r="G45" s="15">
        <v>0.87</v>
      </c>
      <c r="H45" s="15">
        <v>6.96</v>
      </c>
      <c r="I45" s="17">
        <v>4.9000000000000004</v>
      </c>
      <c r="J45" s="18">
        <v>0.5</v>
      </c>
      <c r="K45" s="57">
        <f t="shared" si="3"/>
        <v>10.569999999999968</v>
      </c>
      <c r="L45" s="7">
        <f t="shared" si="0"/>
        <v>13.476749999999958</v>
      </c>
      <c r="M45" s="8">
        <f t="shared" si="1"/>
        <v>126.41719999999962</v>
      </c>
      <c r="N45" s="8">
        <f t="shared" si="2"/>
        <v>3.5409499999999894</v>
      </c>
      <c r="O45" s="8">
        <f t="shared" si="4"/>
        <v>12.261199999999963</v>
      </c>
      <c r="P45" s="8">
        <f t="shared" si="5"/>
        <v>79.327849999999771</v>
      </c>
      <c r="Q45" s="8">
        <f t="shared" si="6"/>
        <v>51.79299999999985</v>
      </c>
      <c r="R45" s="9">
        <f t="shared" si="7"/>
        <v>5.2849999999999842</v>
      </c>
      <c r="T45" s="31"/>
      <c r="U45" s="28"/>
      <c r="V45" s="29"/>
      <c r="W45" s="17"/>
      <c r="X45" s="17"/>
      <c r="Y45" s="17"/>
      <c r="Z45" s="17"/>
      <c r="AA45" s="17"/>
      <c r="AB45" s="17"/>
      <c r="AC45" s="17"/>
      <c r="AD45" s="17"/>
      <c r="AE45" s="41"/>
      <c r="AF45" s="11"/>
      <c r="AG45" s="11"/>
      <c r="AH45" s="11"/>
      <c r="AI45" s="11"/>
      <c r="AJ45" s="11"/>
      <c r="AK45" s="11"/>
      <c r="AL45" s="11"/>
      <c r="AM45" s="11"/>
    </row>
    <row r="46" spans="1:39" ht="12" customHeight="1" x14ac:dyDescent="0.2">
      <c r="A46" s="22">
        <v>41</v>
      </c>
      <c r="B46" s="1">
        <v>0.55540999999999996</v>
      </c>
      <c r="C46" s="56" t="s">
        <v>82</v>
      </c>
      <c r="D46" s="14">
        <v>1.21</v>
      </c>
      <c r="E46" s="15">
        <v>11.29</v>
      </c>
      <c r="F46" s="15">
        <v>0.24</v>
      </c>
      <c r="G46" s="15">
        <v>1.02</v>
      </c>
      <c r="H46" s="15">
        <v>6.94</v>
      </c>
      <c r="I46" s="17">
        <v>4.9000000000000004</v>
      </c>
      <c r="J46" s="18">
        <v>0.5</v>
      </c>
      <c r="K46" s="57">
        <f t="shared" si="3"/>
        <v>10.569999999999968</v>
      </c>
      <c r="L46" s="7">
        <f t="shared" si="0"/>
        <v>12.736849999999963</v>
      </c>
      <c r="M46" s="8">
        <f t="shared" si="1"/>
        <v>121.60784999999963</v>
      </c>
      <c r="N46" s="8">
        <f t="shared" si="2"/>
        <v>2.4310999999999927</v>
      </c>
      <c r="O46" s="8">
        <f t="shared" si="4"/>
        <v>9.9886499999999714</v>
      </c>
      <c r="P46" s="8">
        <f t="shared" si="5"/>
        <v>73.461499999999788</v>
      </c>
      <c r="Q46" s="8">
        <f t="shared" si="6"/>
        <v>51.79299999999985</v>
      </c>
      <c r="R46" s="9">
        <f t="shared" si="7"/>
        <v>5.2849999999999842</v>
      </c>
      <c r="T46" s="31"/>
      <c r="U46" s="28"/>
      <c r="V46" s="29"/>
      <c r="W46" s="17"/>
      <c r="X46" s="17"/>
      <c r="Y46" s="17"/>
      <c r="Z46" s="17"/>
      <c r="AA46" s="17"/>
      <c r="AB46" s="17"/>
      <c r="AC46" s="17"/>
      <c r="AD46" s="17"/>
      <c r="AE46" s="41"/>
      <c r="AF46" s="11"/>
      <c r="AG46" s="11"/>
      <c r="AH46" s="11"/>
      <c r="AI46" s="11"/>
      <c r="AJ46" s="11"/>
      <c r="AK46" s="11"/>
      <c r="AL46" s="11"/>
      <c r="AM46" s="11"/>
    </row>
    <row r="47" spans="1:39" ht="12" customHeight="1" x14ac:dyDescent="0.2">
      <c r="A47" s="22">
        <v>42</v>
      </c>
      <c r="B47" s="1">
        <v>0.57540999999999998</v>
      </c>
      <c r="C47" s="56">
        <v>42</v>
      </c>
      <c r="D47" s="14">
        <v>1.1599999999999999</v>
      </c>
      <c r="E47" s="15">
        <v>4.91</v>
      </c>
      <c r="F47" s="15">
        <v>1.17</v>
      </c>
      <c r="G47" s="15">
        <v>2.35</v>
      </c>
      <c r="H47" s="15">
        <v>5.43</v>
      </c>
      <c r="I47" s="17">
        <v>3.9</v>
      </c>
      <c r="J47" s="18">
        <v>0.5</v>
      </c>
      <c r="K47" s="57">
        <f t="shared" si="3"/>
        <v>20.000000000000018</v>
      </c>
      <c r="L47" s="7">
        <f t="shared" si="0"/>
        <v>23.700000000000021</v>
      </c>
      <c r="M47" s="8">
        <f t="shared" si="1"/>
        <v>162.00000000000014</v>
      </c>
      <c r="N47" s="8">
        <f t="shared" si="2"/>
        <v>14.100000000000012</v>
      </c>
      <c r="O47" s="8">
        <f t="shared" si="4"/>
        <v>33.700000000000031</v>
      </c>
      <c r="P47" s="8">
        <f t="shared" si="5"/>
        <v>123.70000000000012</v>
      </c>
      <c r="Q47" s="8">
        <f t="shared" si="6"/>
        <v>88.000000000000085</v>
      </c>
      <c r="R47" s="9">
        <f t="shared" si="7"/>
        <v>10.000000000000009</v>
      </c>
      <c r="T47" s="31"/>
      <c r="U47" s="28"/>
      <c r="V47" s="29"/>
      <c r="W47" s="17"/>
      <c r="X47" s="17"/>
      <c r="Y47" s="17"/>
      <c r="Z47" s="17"/>
      <c r="AA47" s="17"/>
      <c r="AB47" s="17"/>
      <c r="AC47" s="17"/>
      <c r="AD47" s="17"/>
      <c r="AE47" s="41"/>
      <c r="AF47" s="11"/>
      <c r="AG47" s="11"/>
      <c r="AH47" s="11"/>
      <c r="AI47" s="11"/>
      <c r="AJ47" s="11"/>
      <c r="AK47" s="11"/>
      <c r="AL47" s="11"/>
      <c r="AM47" s="11"/>
    </row>
    <row r="48" spans="1:39" ht="12" customHeight="1" x14ac:dyDescent="0.2">
      <c r="A48" s="22">
        <v>43</v>
      </c>
      <c r="B48" s="1">
        <v>0.58699000000000001</v>
      </c>
      <c r="C48" s="56">
        <v>43</v>
      </c>
      <c r="D48" s="14">
        <v>7.95</v>
      </c>
      <c r="E48" s="15">
        <v>0</v>
      </c>
      <c r="F48" s="15">
        <v>0</v>
      </c>
      <c r="G48" s="15">
        <v>0</v>
      </c>
      <c r="H48" s="15">
        <v>4.75</v>
      </c>
      <c r="I48" s="17">
        <v>0</v>
      </c>
      <c r="J48" s="18">
        <v>9.18</v>
      </c>
      <c r="K48" s="57">
        <f t="shared" si="3"/>
        <v>11.580000000000034</v>
      </c>
      <c r="L48" s="7">
        <f t="shared" si="0"/>
        <v>52.746900000000153</v>
      </c>
      <c r="M48" s="8">
        <f t="shared" si="1"/>
        <v>28.428900000000084</v>
      </c>
      <c r="N48" s="8">
        <f t="shared" si="2"/>
        <v>6.7743000000000198</v>
      </c>
      <c r="O48" s="8">
        <f t="shared" si="4"/>
        <v>13.60650000000004</v>
      </c>
      <c r="P48" s="8">
        <f t="shared" si="5"/>
        <v>58.94220000000017</v>
      </c>
      <c r="Q48" s="8">
        <f t="shared" si="6"/>
        <v>22.581000000000067</v>
      </c>
      <c r="R48" s="9">
        <f t="shared" si="7"/>
        <v>56.04720000000016</v>
      </c>
      <c r="T48" s="31"/>
      <c r="U48" s="28"/>
      <c r="V48" s="29"/>
      <c r="W48" s="17"/>
      <c r="X48" s="17"/>
      <c r="Y48" s="17"/>
      <c r="Z48" s="17"/>
      <c r="AA48" s="17"/>
      <c r="AB48" s="17"/>
      <c r="AC48" s="17"/>
      <c r="AD48" s="17"/>
      <c r="AE48" s="41"/>
      <c r="AF48" s="11"/>
      <c r="AG48" s="11"/>
      <c r="AH48" s="11"/>
      <c r="AI48" s="11"/>
      <c r="AJ48" s="11"/>
      <c r="AK48" s="11"/>
      <c r="AL48" s="11"/>
      <c r="AM48" s="11"/>
    </row>
    <row r="49" spans="1:39" ht="12" customHeight="1" x14ac:dyDescent="0.2">
      <c r="A49" s="22">
        <v>44</v>
      </c>
      <c r="B49" s="1">
        <v>0.60035000000000005</v>
      </c>
      <c r="C49" s="56" t="s">
        <v>84</v>
      </c>
      <c r="D49" s="14">
        <v>1.1000000000000001</v>
      </c>
      <c r="E49" s="15">
        <v>12.02</v>
      </c>
      <c r="F49" s="15">
        <v>0</v>
      </c>
      <c r="G49" s="15">
        <v>0</v>
      </c>
      <c r="H49" s="15">
        <v>7.11</v>
      </c>
      <c r="I49" s="17">
        <v>3.9</v>
      </c>
      <c r="J49" s="18">
        <v>1.47</v>
      </c>
      <c r="K49" s="57">
        <f t="shared" si="3"/>
        <v>13.360000000000039</v>
      </c>
      <c r="L49" s="7">
        <f t="shared" si="0"/>
        <v>60.454000000000178</v>
      </c>
      <c r="M49" s="8">
        <f t="shared" si="1"/>
        <v>80.293600000000225</v>
      </c>
      <c r="N49" s="8">
        <f t="shared" si="2"/>
        <v>0</v>
      </c>
      <c r="O49" s="8">
        <f t="shared" si="4"/>
        <v>0</v>
      </c>
      <c r="P49" s="8">
        <f t="shared" si="5"/>
        <v>79.224800000000229</v>
      </c>
      <c r="Q49" s="8">
        <f t="shared" si="6"/>
        <v>26.052000000000074</v>
      </c>
      <c r="R49" s="9">
        <f t="shared" si="7"/>
        <v>71.142000000000209</v>
      </c>
      <c r="T49" s="31"/>
      <c r="U49" s="28"/>
      <c r="V49" s="29"/>
      <c r="W49" s="17"/>
      <c r="X49" s="17"/>
      <c r="Y49" s="17"/>
      <c r="Z49" s="17"/>
      <c r="AA49" s="17"/>
      <c r="AB49" s="17"/>
      <c r="AC49" s="17"/>
      <c r="AD49" s="17"/>
      <c r="AE49" s="41"/>
      <c r="AF49" s="11"/>
      <c r="AG49" s="11"/>
      <c r="AH49" s="11"/>
      <c r="AI49" s="11"/>
      <c r="AJ49" s="11"/>
      <c r="AK49" s="11"/>
      <c r="AL49" s="11"/>
      <c r="AM49" s="11"/>
    </row>
    <row r="50" spans="1:39" ht="12" customHeight="1" thickBot="1" x14ac:dyDescent="0.25">
      <c r="A50" s="22">
        <v>45</v>
      </c>
      <c r="B50" s="1">
        <v>0.61077999999999999</v>
      </c>
      <c r="C50" s="56" t="s">
        <v>83</v>
      </c>
      <c r="D50" s="14">
        <v>0.59</v>
      </c>
      <c r="E50" s="15">
        <v>1.46</v>
      </c>
      <c r="F50" s="15">
        <v>0.26</v>
      </c>
      <c r="G50" s="15">
        <v>0.8</v>
      </c>
      <c r="H50" s="15">
        <v>2.0099999999999998</v>
      </c>
      <c r="I50" s="17">
        <v>3.46</v>
      </c>
      <c r="J50" s="18">
        <v>0</v>
      </c>
      <c r="K50" s="57">
        <f t="shared" si="3"/>
        <v>10.429999999999939</v>
      </c>
      <c r="L50" s="7">
        <f t="shared" si="0"/>
        <v>8.8133499999999483</v>
      </c>
      <c r="M50" s="8">
        <f t="shared" si="1"/>
        <v>70.298199999999596</v>
      </c>
      <c r="N50" s="8">
        <f t="shared" si="2"/>
        <v>1.3558999999999921</v>
      </c>
      <c r="O50" s="8">
        <f t="shared" si="4"/>
        <v>4.1719999999999757</v>
      </c>
      <c r="P50" s="8">
        <f t="shared" si="5"/>
        <v>47.56079999999973</v>
      </c>
      <c r="Q50" s="8">
        <f t="shared" si="6"/>
        <v>38.382399999999777</v>
      </c>
      <c r="R50" s="9">
        <f t="shared" si="7"/>
        <v>7.666049999999955</v>
      </c>
      <c r="T50" s="31"/>
      <c r="U50" s="28"/>
      <c r="V50" s="29"/>
      <c r="W50" s="17"/>
      <c r="X50" s="17"/>
      <c r="Y50" s="17"/>
      <c r="Z50" s="17"/>
      <c r="AA50" s="17"/>
      <c r="AB50" s="17"/>
      <c r="AC50" s="17"/>
      <c r="AD50" s="17"/>
      <c r="AE50" s="41"/>
      <c r="AF50" s="11"/>
      <c r="AG50" s="11"/>
      <c r="AH50" s="11"/>
      <c r="AI50" s="11"/>
      <c r="AJ50" s="11"/>
      <c r="AK50" s="11"/>
      <c r="AL50" s="11"/>
      <c r="AM50" s="11"/>
    </row>
    <row r="51" spans="1:39" ht="43.5" customHeight="1" thickTop="1" thickBot="1" x14ac:dyDescent="0.25">
      <c r="A51" s="223" t="s">
        <v>43</v>
      </c>
      <c r="B51" s="223"/>
      <c r="C51" s="223"/>
      <c r="D51" s="100" t="s">
        <v>27</v>
      </c>
      <c r="E51" s="101" t="s">
        <v>27</v>
      </c>
      <c r="F51" s="101" t="s">
        <v>27</v>
      </c>
      <c r="G51" s="101" t="s">
        <v>27</v>
      </c>
      <c r="H51" s="101" t="s">
        <v>27</v>
      </c>
      <c r="I51" s="101" t="s">
        <v>27</v>
      </c>
      <c r="J51" s="135" t="s">
        <v>27</v>
      </c>
      <c r="K51" s="49">
        <f t="shared" ref="K51:R51" si="8">SUM(K6:K50)</f>
        <v>610.77999999999986</v>
      </c>
      <c r="L51" s="47">
        <f t="shared" si="8"/>
        <v>2615.1870049999993</v>
      </c>
      <c r="M51" s="48">
        <f t="shared" si="8"/>
        <v>4652.8873949999988</v>
      </c>
      <c r="N51" s="48">
        <f t="shared" si="8"/>
        <v>676.79420000000016</v>
      </c>
      <c r="O51" s="48">
        <f t="shared" si="8"/>
        <v>1283.3540700000003</v>
      </c>
      <c r="P51" s="48">
        <f t="shared" si="8"/>
        <v>4304.8627749999996</v>
      </c>
      <c r="Q51" s="48">
        <f t="shared" si="8"/>
        <v>1868.5635</v>
      </c>
      <c r="R51" s="49">
        <f t="shared" si="8"/>
        <v>1213.9846500000003</v>
      </c>
      <c r="T51" s="30"/>
      <c r="U51" s="30"/>
      <c r="V51" s="30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55"/>
    </row>
    <row r="52" spans="1:39" ht="14.25" customHeight="1" x14ac:dyDescent="0.2">
      <c r="A52" s="10" t="s">
        <v>22</v>
      </c>
      <c r="B52" s="10"/>
      <c r="D52" s="16"/>
      <c r="E52" s="16"/>
      <c r="F52" s="16"/>
      <c r="G52" s="16"/>
      <c r="H52" s="16"/>
      <c r="I52" s="16"/>
      <c r="J52" s="16"/>
      <c r="O52" s="145"/>
      <c r="P52" s="36"/>
      <c r="Q52" s="42"/>
      <c r="R52" s="42"/>
      <c r="T52" s="34"/>
      <c r="U52" s="34"/>
      <c r="V52" s="33"/>
      <c r="W52" s="26"/>
      <c r="X52" s="26"/>
      <c r="Y52" s="26"/>
      <c r="Z52" s="26"/>
      <c r="AA52" s="26"/>
      <c r="AB52" s="26"/>
      <c r="AC52" s="26"/>
      <c r="AD52" s="26"/>
      <c r="AE52" s="33"/>
      <c r="AF52" s="33"/>
      <c r="AG52" s="33"/>
      <c r="AH52" s="33"/>
      <c r="AI52" s="37"/>
      <c r="AJ52" s="37"/>
      <c r="AK52" s="36"/>
      <c r="AL52" s="42"/>
      <c r="AM52" s="42"/>
    </row>
    <row r="53" spans="1:39" x14ac:dyDescent="0.2">
      <c r="A53" s="204" t="s">
        <v>26</v>
      </c>
      <c r="B53" s="204"/>
      <c r="C53" s="204"/>
      <c r="D53" s="205">
        <f>L51</f>
        <v>2615.1870049999993</v>
      </c>
      <c r="E53" s="205"/>
      <c r="F53" s="6" t="s">
        <v>23</v>
      </c>
      <c r="H53" s="204" t="s">
        <v>18</v>
      </c>
      <c r="I53" s="204"/>
      <c r="J53" s="204"/>
      <c r="K53" s="204"/>
      <c r="L53" s="205">
        <f>O51</f>
        <v>1283.3540700000003</v>
      </c>
      <c r="M53" s="205"/>
      <c r="N53" s="6" t="s">
        <v>24</v>
      </c>
      <c r="O53" s="145"/>
      <c r="P53" s="36"/>
      <c r="Q53" s="202"/>
      <c r="R53" s="203"/>
      <c r="T53" s="44"/>
      <c r="U53" s="44"/>
      <c r="V53" s="44"/>
      <c r="W53" s="32"/>
      <c r="X53" s="36"/>
      <c r="Y53" s="33"/>
      <c r="Z53" s="44"/>
      <c r="AA53" s="44"/>
      <c r="AB53" s="44"/>
      <c r="AC53" s="44"/>
      <c r="AD53" s="32"/>
      <c r="AE53" s="36"/>
      <c r="AF53" s="33"/>
      <c r="AG53" s="33"/>
      <c r="AH53" s="33"/>
      <c r="AI53" s="37"/>
      <c r="AJ53" s="37"/>
      <c r="AK53" s="36"/>
      <c r="AL53" s="45"/>
      <c r="AM53" s="46"/>
    </row>
    <row r="54" spans="1:39" x14ac:dyDescent="0.2">
      <c r="A54" s="204" t="s">
        <v>16</v>
      </c>
      <c r="B54" s="204"/>
      <c r="C54" s="204"/>
      <c r="D54" s="205">
        <f>M51</f>
        <v>4652.8873949999988</v>
      </c>
      <c r="E54" s="205"/>
      <c r="F54" s="6" t="s">
        <v>23</v>
      </c>
      <c r="H54" s="204" t="s">
        <v>19</v>
      </c>
      <c r="I54" s="204"/>
      <c r="J54" s="204"/>
      <c r="K54" s="204"/>
      <c r="L54" s="205">
        <f>P51</f>
        <v>4304.8627749999996</v>
      </c>
      <c r="M54" s="205"/>
      <c r="N54" s="6" t="s">
        <v>24</v>
      </c>
      <c r="T54" s="44"/>
      <c r="U54" s="44"/>
      <c r="V54" s="44"/>
      <c r="W54" s="32"/>
      <c r="X54" s="36"/>
      <c r="Y54" s="33"/>
      <c r="Z54" s="44"/>
      <c r="AA54" s="44"/>
      <c r="AB54" s="44"/>
      <c r="AC54" s="44"/>
      <c r="AD54" s="32"/>
      <c r="AE54" s="36"/>
      <c r="AF54" s="37"/>
      <c r="AG54" s="35"/>
      <c r="AH54" s="33"/>
      <c r="AI54" s="33"/>
      <c r="AJ54" s="33"/>
      <c r="AK54" s="33"/>
      <c r="AL54" s="33"/>
      <c r="AM54" s="33"/>
    </row>
    <row r="55" spans="1:39" x14ac:dyDescent="0.2">
      <c r="A55" s="204" t="s">
        <v>17</v>
      </c>
      <c r="B55" s="204"/>
      <c r="C55" s="204"/>
      <c r="D55" s="205">
        <f>N51</f>
        <v>676.79420000000016</v>
      </c>
      <c r="E55" s="205"/>
      <c r="F55" s="6" t="s">
        <v>23</v>
      </c>
      <c r="H55" s="204" t="s">
        <v>20</v>
      </c>
      <c r="I55" s="204"/>
      <c r="J55" s="204"/>
      <c r="K55" s="204"/>
      <c r="L55" s="205">
        <f>Q51</f>
        <v>1868.5635</v>
      </c>
      <c r="M55" s="205"/>
      <c r="N55" s="6" t="s">
        <v>24</v>
      </c>
      <c r="T55" s="44"/>
      <c r="U55" s="44"/>
      <c r="V55" s="44"/>
      <c r="W55" s="32"/>
      <c r="X55" s="36"/>
      <c r="Y55" s="33"/>
      <c r="Z55" s="44"/>
      <c r="AA55" s="44"/>
      <c r="AB55" s="44"/>
      <c r="AC55" s="44"/>
      <c r="AD55" s="32"/>
      <c r="AE55" s="36"/>
      <c r="AF55" s="37"/>
      <c r="AG55" s="35"/>
      <c r="AH55" s="33"/>
      <c r="AI55" s="33"/>
      <c r="AJ55" s="33"/>
      <c r="AK55" s="33"/>
      <c r="AL55" s="33"/>
      <c r="AM55" s="33"/>
    </row>
    <row r="56" spans="1:39" x14ac:dyDescent="0.2">
      <c r="A56" s="204"/>
      <c r="B56" s="204"/>
      <c r="C56" s="204"/>
      <c r="D56" s="205"/>
      <c r="E56" s="205"/>
      <c r="F56" s="6"/>
      <c r="H56" s="204" t="s">
        <v>21</v>
      </c>
      <c r="I56" s="204"/>
      <c r="J56" s="204"/>
      <c r="K56" s="204"/>
      <c r="L56" s="205">
        <f>R51</f>
        <v>1213.9846500000003</v>
      </c>
      <c r="M56" s="205"/>
      <c r="N56" s="6" t="s">
        <v>24</v>
      </c>
      <c r="O56" s="13"/>
      <c r="P56" s="6"/>
      <c r="T56" s="44"/>
      <c r="U56" s="44"/>
      <c r="V56" s="44"/>
      <c r="W56" s="32"/>
      <c r="X56" s="36"/>
      <c r="Y56" s="33"/>
      <c r="Z56" s="44"/>
      <c r="AA56" s="44"/>
      <c r="AB56" s="44"/>
      <c r="AC56" s="44"/>
      <c r="AD56" s="32"/>
      <c r="AE56" s="36"/>
      <c r="AF56" s="37"/>
      <c r="AG56" s="44"/>
      <c r="AH56" s="44"/>
      <c r="AI56" s="44"/>
      <c r="AJ56" s="32"/>
      <c r="AK56" s="36"/>
      <c r="AL56" s="33"/>
      <c r="AM56" s="33"/>
    </row>
    <row r="57" spans="1:39" x14ac:dyDescent="0.2">
      <c r="T57" s="38"/>
      <c r="U57" s="38"/>
      <c r="V57" s="38"/>
      <c r="W57" s="38"/>
      <c r="X57" s="38"/>
      <c r="Y57" s="38"/>
      <c r="Z57" s="35"/>
      <c r="AA57" s="36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</row>
    <row r="58" spans="1:39" x14ac:dyDescent="0.2">
      <c r="T58" s="37"/>
      <c r="U58" s="37"/>
      <c r="V58" s="33"/>
      <c r="W58" s="33"/>
      <c r="X58" s="33"/>
      <c r="Y58" s="33"/>
      <c r="Z58" s="35"/>
      <c r="AA58" s="36"/>
      <c r="AB58" s="33"/>
      <c r="AC58" s="33"/>
      <c r="AD58" s="33"/>
      <c r="AE58" s="33"/>
      <c r="AF58" s="33"/>
      <c r="AG58" s="33"/>
      <c r="AH58" s="33"/>
      <c r="AI58" s="33"/>
    </row>
    <row r="59" spans="1:39" x14ac:dyDescent="0.2">
      <c r="T59" s="37"/>
      <c r="U59" s="37"/>
      <c r="V59" s="38"/>
      <c r="W59" s="38"/>
      <c r="X59" s="38"/>
      <c r="Y59" s="35"/>
      <c r="Z59" s="35"/>
      <c r="AA59" s="36"/>
      <c r="AB59" s="33"/>
      <c r="AC59" s="33"/>
      <c r="AD59" s="33"/>
      <c r="AE59" s="33"/>
      <c r="AF59" s="33"/>
      <c r="AG59" s="33"/>
      <c r="AH59" s="33"/>
      <c r="AI59" s="33"/>
    </row>
    <row r="60" spans="1:39" x14ac:dyDescent="0.2"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</row>
    <row r="61" spans="1:39" x14ac:dyDescent="0.2">
      <c r="C61" t="s">
        <v>5</v>
      </c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</row>
    <row r="62" spans="1:39" x14ac:dyDescent="0.2">
      <c r="C62" t="s">
        <v>5</v>
      </c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</row>
    <row r="63" spans="1:39" x14ac:dyDescent="0.2">
      <c r="C63" t="s">
        <v>5</v>
      </c>
      <c r="V63" t="s">
        <v>5</v>
      </c>
    </row>
  </sheetData>
  <mergeCells count="24">
    <mergeCell ref="L55:M55"/>
    <mergeCell ref="L56:M56"/>
    <mergeCell ref="A55:C55"/>
    <mergeCell ref="A1:R2"/>
    <mergeCell ref="K3:R3"/>
    <mergeCell ref="D3:J3"/>
    <mergeCell ref="A3:A5"/>
    <mergeCell ref="B3:B4"/>
    <mergeCell ref="C3:C5"/>
    <mergeCell ref="A51:C51"/>
    <mergeCell ref="A56:C56"/>
    <mergeCell ref="H54:K54"/>
    <mergeCell ref="H55:K55"/>
    <mergeCell ref="H56:K56"/>
    <mergeCell ref="D55:E55"/>
    <mergeCell ref="D56:E56"/>
    <mergeCell ref="Q53:R53"/>
    <mergeCell ref="A53:C53"/>
    <mergeCell ref="H53:K53"/>
    <mergeCell ref="D53:E53"/>
    <mergeCell ref="D54:E54"/>
    <mergeCell ref="L53:M53"/>
    <mergeCell ref="L54:M54"/>
    <mergeCell ref="A54:C54"/>
  </mergeCells>
  <pageMargins left="0.25" right="0.25" top="0.75" bottom="0.75" header="0.3" footer="0.3"/>
  <pageSetup paperSize="8" scale="9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G20"/>
  <sheetViews>
    <sheetView workbookViewId="0">
      <selection activeCell="C8" sqref="C8:C9"/>
    </sheetView>
  </sheetViews>
  <sheetFormatPr defaultRowHeight="12.75" x14ac:dyDescent="0.2"/>
  <sheetData>
    <row r="2" spans="2:7" ht="26.25" thickBot="1" x14ac:dyDescent="0.4">
      <c r="D2" s="175" t="s">
        <v>152</v>
      </c>
    </row>
    <row r="3" spans="2:7" ht="31.5" customHeight="1" thickBot="1" x14ac:dyDescent="0.3">
      <c r="B3" s="292" t="s">
        <v>141</v>
      </c>
      <c r="C3" s="293"/>
      <c r="D3" s="294"/>
    </row>
    <row r="4" spans="2:7" ht="22.5" x14ac:dyDescent="0.2">
      <c r="B4" s="154" t="s">
        <v>45</v>
      </c>
      <c r="C4" s="152" t="s">
        <v>138</v>
      </c>
      <c r="D4" s="149" t="s">
        <v>140</v>
      </c>
    </row>
    <row r="5" spans="2:7" ht="13.5" thickBot="1" x14ac:dyDescent="0.25">
      <c r="B5" s="155" t="s">
        <v>35</v>
      </c>
      <c r="C5" s="153" t="s">
        <v>139</v>
      </c>
      <c r="D5" s="150" t="s">
        <v>41</v>
      </c>
    </row>
    <row r="6" spans="2:7" x14ac:dyDescent="0.2">
      <c r="B6" s="160">
        <v>0.02</v>
      </c>
      <c r="C6" s="295" t="s">
        <v>142</v>
      </c>
      <c r="D6" s="296">
        <f>(B7-B6)*1000</f>
        <v>96</v>
      </c>
    </row>
    <row r="7" spans="2:7" x14ac:dyDescent="0.2">
      <c r="B7" s="161">
        <v>0.11600000000000001</v>
      </c>
      <c r="C7" s="288"/>
      <c r="D7" s="290"/>
    </row>
    <row r="8" spans="2:7" x14ac:dyDescent="0.2">
      <c r="B8" s="286">
        <v>0.11600000000000001</v>
      </c>
      <c r="C8" s="297">
        <v>0.5</v>
      </c>
      <c r="D8" s="299">
        <v>20</v>
      </c>
    </row>
    <row r="9" spans="2:7" x14ac:dyDescent="0.2">
      <c r="B9" s="287"/>
      <c r="C9" s="298"/>
      <c r="D9" s="300"/>
    </row>
    <row r="10" spans="2:7" x14ac:dyDescent="0.2">
      <c r="B10" s="284">
        <v>0.11600000000000001</v>
      </c>
      <c r="C10" s="288" t="s">
        <v>142</v>
      </c>
      <c r="D10" s="290">
        <v>20</v>
      </c>
    </row>
    <row r="11" spans="2:7" ht="13.5" thickBot="1" x14ac:dyDescent="0.25">
      <c r="B11" s="285"/>
      <c r="C11" s="289"/>
      <c r="D11" s="291"/>
    </row>
    <row r="12" spans="2:7" ht="13.5" thickBot="1" x14ac:dyDescent="0.25"/>
    <row r="13" spans="2:7" ht="15.75" x14ac:dyDescent="0.25">
      <c r="B13" s="156" t="s">
        <v>43</v>
      </c>
      <c r="C13" s="184">
        <v>0.5</v>
      </c>
      <c r="D13" s="185">
        <f>D10</f>
        <v>20</v>
      </c>
    </row>
    <row r="14" spans="2:7" ht="16.5" thickBot="1" x14ac:dyDescent="0.3">
      <c r="B14" s="156"/>
      <c r="C14" s="186" t="s">
        <v>142</v>
      </c>
      <c r="D14" s="187">
        <f>D6+D10</f>
        <v>116</v>
      </c>
      <c r="E14" s="33"/>
      <c r="F14" s="33"/>
      <c r="G14" s="33"/>
    </row>
    <row r="15" spans="2:7" x14ac:dyDescent="0.2">
      <c r="B15" s="157"/>
      <c r="C15" s="158"/>
      <c r="D15" s="158"/>
      <c r="E15" s="151"/>
      <c r="F15" s="33"/>
      <c r="G15" s="33"/>
    </row>
    <row r="16" spans="2:7" x14ac:dyDescent="0.2">
      <c r="C16" s="159"/>
      <c r="D16" s="42"/>
      <c r="E16" s="151"/>
      <c r="F16" s="33"/>
      <c r="G16" s="33"/>
    </row>
    <row r="17" spans="2:7" x14ac:dyDescent="0.2">
      <c r="B17" s="33"/>
      <c r="C17" s="33"/>
      <c r="D17" s="33"/>
      <c r="E17" s="33"/>
      <c r="F17" s="33"/>
      <c r="G17" s="33"/>
    </row>
    <row r="18" spans="2:7" x14ac:dyDescent="0.2">
      <c r="B18" s="33"/>
      <c r="C18" s="33"/>
      <c r="D18" s="33"/>
      <c r="E18" s="33"/>
      <c r="F18" s="33"/>
      <c r="G18" s="33"/>
    </row>
    <row r="19" spans="2:7" x14ac:dyDescent="0.2">
      <c r="B19" s="33"/>
      <c r="C19" s="33"/>
      <c r="D19" s="33"/>
      <c r="E19" s="33"/>
      <c r="F19" s="33"/>
      <c r="G19" s="33"/>
    </row>
    <row r="20" spans="2:7" x14ac:dyDescent="0.2">
      <c r="B20" s="33"/>
      <c r="C20" s="33"/>
      <c r="D20" s="33"/>
      <c r="E20" s="33"/>
      <c r="F20" s="33"/>
      <c r="G20" s="33"/>
    </row>
  </sheetData>
  <mergeCells count="9">
    <mergeCell ref="B10:B11"/>
    <mergeCell ref="B8:B9"/>
    <mergeCell ref="C10:C11"/>
    <mergeCell ref="D10:D11"/>
    <mergeCell ref="B3:D3"/>
    <mergeCell ref="C6:C7"/>
    <mergeCell ref="D6:D7"/>
    <mergeCell ref="C8:C9"/>
    <mergeCell ref="D8:D9"/>
  </mergeCells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0000"/>
  </sheetPr>
  <dimension ref="B1:AA299"/>
  <sheetViews>
    <sheetView topLeftCell="A58" workbookViewId="0">
      <selection activeCell="P62" sqref="P62"/>
    </sheetView>
  </sheetViews>
  <sheetFormatPr defaultRowHeight="12.75" x14ac:dyDescent="0.2"/>
  <cols>
    <col min="1" max="1" width="3.140625" customWidth="1"/>
    <col min="2" max="2" width="3.7109375" customWidth="1"/>
    <col min="3" max="3" width="7.85546875" customWidth="1"/>
    <col min="4" max="4" width="14.7109375" customWidth="1"/>
    <col min="5" max="17" width="8.7109375" customWidth="1"/>
    <col min="18" max="27" width="5.7109375" customWidth="1"/>
  </cols>
  <sheetData>
    <row r="1" spans="2:27" ht="12" customHeight="1" x14ac:dyDescent="0.2">
      <c r="B1" s="206" t="s">
        <v>107</v>
      </c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8"/>
      <c r="R1" s="23"/>
      <c r="S1" s="23"/>
      <c r="T1" s="23"/>
      <c r="U1" s="23"/>
      <c r="V1" s="23"/>
      <c r="W1" s="23"/>
      <c r="X1" s="23"/>
      <c r="Y1" s="23"/>
      <c r="Z1" s="23"/>
      <c r="AA1" s="23"/>
    </row>
    <row r="2" spans="2:27" ht="12" customHeight="1" thickBot="1" x14ac:dyDescent="0.25">
      <c r="B2" s="209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1"/>
      <c r="R2" s="23"/>
      <c r="S2" s="23"/>
      <c r="T2" s="23"/>
      <c r="U2" s="23"/>
      <c r="V2" s="23"/>
      <c r="W2" s="23"/>
      <c r="X2" s="23"/>
      <c r="Y2" s="23"/>
      <c r="Z2" s="23"/>
      <c r="AA2" s="23"/>
    </row>
    <row r="3" spans="2:27" ht="17.25" customHeight="1" thickBot="1" x14ac:dyDescent="0.3">
      <c r="B3" s="215" t="s">
        <v>0</v>
      </c>
      <c r="C3" s="218" t="s">
        <v>1</v>
      </c>
      <c r="D3" s="220" t="s">
        <v>2</v>
      </c>
      <c r="E3" s="212" t="s">
        <v>25</v>
      </c>
      <c r="F3" s="213"/>
      <c r="G3" s="213"/>
      <c r="H3" s="213"/>
      <c r="I3" s="213"/>
      <c r="J3" s="213"/>
      <c r="K3" s="212" t="s">
        <v>10</v>
      </c>
      <c r="L3" s="213"/>
      <c r="M3" s="213"/>
      <c r="N3" s="213"/>
      <c r="O3" s="213"/>
      <c r="P3" s="213"/>
      <c r="Q3" s="214"/>
      <c r="R3" s="25"/>
      <c r="S3" s="25"/>
      <c r="T3" s="25"/>
      <c r="U3" s="25"/>
      <c r="V3" s="25"/>
      <c r="W3" s="25"/>
      <c r="X3" s="25"/>
      <c r="Y3" s="25"/>
      <c r="Z3" s="25"/>
      <c r="AA3" s="25"/>
    </row>
    <row r="4" spans="2:27" ht="56.25" customHeight="1" x14ac:dyDescent="0.2">
      <c r="B4" s="216"/>
      <c r="C4" s="219"/>
      <c r="D4" s="221"/>
      <c r="E4" s="103" t="s">
        <v>97</v>
      </c>
      <c r="F4" s="78" t="s">
        <v>98</v>
      </c>
      <c r="G4" s="109" t="s">
        <v>99</v>
      </c>
      <c r="H4" s="77" t="s">
        <v>100</v>
      </c>
      <c r="I4" s="77" t="s">
        <v>101</v>
      </c>
      <c r="J4" s="109" t="s">
        <v>106</v>
      </c>
      <c r="K4" s="52" t="s">
        <v>4</v>
      </c>
      <c r="L4" s="103" t="s">
        <v>97</v>
      </c>
      <c r="M4" s="78" t="s">
        <v>98</v>
      </c>
      <c r="N4" s="109" t="s">
        <v>99</v>
      </c>
      <c r="O4" s="77" t="s">
        <v>100</v>
      </c>
      <c r="P4" s="77" t="s">
        <v>101</v>
      </c>
      <c r="Q4" s="51" t="s">
        <v>106</v>
      </c>
      <c r="R4" s="59"/>
      <c r="S4" s="59"/>
      <c r="T4" s="59"/>
      <c r="U4" s="59"/>
      <c r="V4" s="59"/>
      <c r="W4" s="59"/>
      <c r="X4" s="59"/>
      <c r="Y4" s="59"/>
      <c r="Z4" s="59"/>
      <c r="AA4" s="59"/>
    </row>
    <row r="5" spans="2:27" ht="12" customHeight="1" thickBot="1" x14ac:dyDescent="0.25">
      <c r="B5" s="217"/>
      <c r="C5" s="3" t="s">
        <v>6</v>
      </c>
      <c r="D5" s="222"/>
      <c r="E5" s="2" t="s">
        <v>7</v>
      </c>
      <c r="F5" s="3" t="s">
        <v>8</v>
      </c>
      <c r="G5" s="3" t="s">
        <v>8</v>
      </c>
      <c r="H5" s="3" t="s">
        <v>8</v>
      </c>
      <c r="I5" s="3" t="s">
        <v>8</v>
      </c>
      <c r="J5" s="3" t="s">
        <v>8</v>
      </c>
      <c r="K5" s="5" t="s">
        <v>8</v>
      </c>
      <c r="L5" s="2" t="s">
        <v>9</v>
      </c>
      <c r="M5" s="3" t="s">
        <v>7</v>
      </c>
      <c r="N5" s="3" t="s">
        <v>7</v>
      </c>
      <c r="O5" s="3" t="s">
        <v>7</v>
      </c>
      <c r="P5" s="3" t="s">
        <v>7</v>
      </c>
      <c r="Q5" s="4" t="s">
        <v>7</v>
      </c>
      <c r="R5" s="20"/>
      <c r="S5" s="20"/>
      <c r="T5" s="20"/>
      <c r="U5" s="20"/>
      <c r="V5" s="20"/>
      <c r="W5" s="20"/>
      <c r="X5" s="20"/>
      <c r="Y5" s="20"/>
      <c r="Z5" s="20"/>
      <c r="AA5" s="20"/>
    </row>
    <row r="6" spans="2:27" ht="12" customHeight="1" x14ac:dyDescent="0.2">
      <c r="B6" s="22">
        <v>1</v>
      </c>
      <c r="C6" s="1">
        <v>0</v>
      </c>
      <c r="D6" s="21">
        <v>1</v>
      </c>
      <c r="E6" s="7">
        <v>0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57">
        <v>0</v>
      </c>
      <c r="L6" s="7">
        <v>0</v>
      </c>
      <c r="M6" s="8">
        <v>0</v>
      </c>
      <c r="N6" s="8">
        <v>0</v>
      </c>
      <c r="O6" s="8">
        <v>0</v>
      </c>
      <c r="P6" s="8">
        <v>0</v>
      </c>
      <c r="Q6" s="9">
        <v>0</v>
      </c>
      <c r="R6" s="11"/>
      <c r="S6" s="11"/>
      <c r="T6" s="11"/>
      <c r="U6" s="11"/>
      <c r="V6" s="11"/>
      <c r="W6" s="11"/>
      <c r="X6" s="11"/>
      <c r="Y6" s="11"/>
      <c r="Z6" s="11"/>
      <c r="AA6" s="11"/>
    </row>
    <row r="7" spans="2:27" ht="12" customHeight="1" x14ac:dyDescent="0.2">
      <c r="B7" s="22">
        <v>2</v>
      </c>
      <c r="C7" s="1">
        <v>2.478E-2</v>
      </c>
      <c r="D7" s="21" t="s">
        <v>28</v>
      </c>
      <c r="E7" s="7">
        <v>0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57">
        <f>(C7-C6)*1000</f>
        <v>24.78</v>
      </c>
      <c r="L7" s="7">
        <f t="shared" ref="L7:L50" si="0">((E7+E6)/2)*K7</f>
        <v>0</v>
      </c>
      <c r="M7" s="8">
        <f t="shared" ref="M7:M50" si="1">((F7+F6)/2)*K7</f>
        <v>0</v>
      </c>
      <c r="N7" s="8">
        <f t="shared" ref="N7:N50" si="2">((G7+G6)/2)*K7</f>
        <v>0</v>
      </c>
      <c r="O7" s="8">
        <f t="shared" ref="O7:O50" si="3">((H7+H6)/2)*K7</f>
        <v>0</v>
      </c>
      <c r="P7" s="8">
        <f t="shared" ref="P7:P50" si="4">((I7+I6)/2)*K7</f>
        <v>0</v>
      </c>
      <c r="Q7" s="9">
        <f t="shared" ref="Q7:Q50" si="5">((J7+J6)/2)*K7</f>
        <v>0</v>
      </c>
      <c r="R7" s="11"/>
      <c r="S7" s="11"/>
      <c r="T7" s="11"/>
      <c r="U7" s="11"/>
      <c r="V7" s="11"/>
      <c r="W7" s="11"/>
      <c r="X7" s="11"/>
      <c r="Y7" s="11"/>
      <c r="Z7" s="11"/>
      <c r="AA7" s="11"/>
    </row>
    <row r="8" spans="2:27" ht="12" customHeight="1" x14ac:dyDescent="0.2">
      <c r="B8" s="22">
        <v>3</v>
      </c>
      <c r="C8" s="1">
        <v>3.177E-2</v>
      </c>
      <c r="D8" s="21" t="s">
        <v>29</v>
      </c>
      <c r="E8" s="7">
        <v>0</v>
      </c>
      <c r="F8" s="8">
        <v>0</v>
      </c>
      <c r="G8" s="8">
        <v>4.2</v>
      </c>
      <c r="H8" s="8">
        <v>3.95</v>
      </c>
      <c r="I8" s="8">
        <v>3.5</v>
      </c>
      <c r="J8" s="8">
        <v>3.3</v>
      </c>
      <c r="K8" s="57">
        <f t="shared" ref="K8:K50" si="6">(C8-C7)*1000</f>
        <v>6.9899999999999993</v>
      </c>
      <c r="L8" s="7">
        <f t="shared" si="0"/>
        <v>0</v>
      </c>
      <c r="M8" s="8">
        <f t="shared" si="1"/>
        <v>0</v>
      </c>
      <c r="N8" s="8">
        <f t="shared" si="2"/>
        <v>14.678999999999998</v>
      </c>
      <c r="O8" s="8">
        <f t="shared" si="3"/>
        <v>13.805249999999999</v>
      </c>
      <c r="P8" s="8">
        <f t="shared" si="4"/>
        <v>12.232499999999998</v>
      </c>
      <c r="Q8" s="9">
        <f t="shared" si="5"/>
        <v>11.533499999999998</v>
      </c>
      <c r="R8" s="11"/>
      <c r="S8" s="11"/>
      <c r="T8" s="11"/>
      <c r="U8" s="11"/>
      <c r="V8" s="11"/>
      <c r="W8" s="11"/>
      <c r="X8" s="11"/>
      <c r="Y8" s="11"/>
      <c r="Z8" s="11"/>
      <c r="AA8" s="11"/>
    </row>
    <row r="9" spans="2:27" ht="12" customHeight="1" x14ac:dyDescent="0.2">
      <c r="B9" s="22">
        <v>4</v>
      </c>
      <c r="C9" s="1">
        <v>3.8760000000000003E-2</v>
      </c>
      <c r="D9" s="21" t="s">
        <v>30</v>
      </c>
      <c r="E9" s="7">
        <v>0</v>
      </c>
      <c r="F9" s="8">
        <v>0</v>
      </c>
      <c r="G9" s="8">
        <v>4.2</v>
      </c>
      <c r="H9" s="8">
        <v>3.95</v>
      </c>
      <c r="I9" s="8">
        <v>3.5</v>
      </c>
      <c r="J9" s="8">
        <v>3.3</v>
      </c>
      <c r="K9" s="57">
        <f t="shared" si="6"/>
        <v>6.9900000000000029</v>
      </c>
      <c r="L9" s="7">
        <f t="shared" si="0"/>
        <v>0</v>
      </c>
      <c r="M9" s="8">
        <f t="shared" si="1"/>
        <v>0</v>
      </c>
      <c r="N9" s="8">
        <f t="shared" si="2"/>
        <v>29.358000000000015</v>
      </c>
      <c r="O9" s="8">
        <f t="shared" si="3"/>
        <v>27.610500000000012</v>
      </c>
      <c r="P9" s="8">
        <f t="shared" si="4"/>
        <v>24.465000000000011</v>
      </c>
      <c r="Q9" s="9">
        <f t="shared" si="5"/>
        <v>23.067000000000007</v>
      </c>
      <c r="R9" s="11"/>
      <c r="S9" s="11"/>
      <c r="T9" s="11"/>
      <c r="U9" s="11"/>
      <c r="V9" s="11"/>
      <c r="W9" s="11"/>
      <c r="X9" s="11"/>
      <c r="Y9" s="11"/>
      <c r="Z9" s="11"/>
      <c r="AA9" s="11"/>
    </row>
    <row r="10" spans="2:27" ht="12" customHeight="1" x14ac:dyDescent="0.2">
      <c r="B10" s="22">
        <v>5</v>
      </c>
      <c r="C10" s="1">
        <v>5.876E-2</v>
      </c>
      <c r="D10" s="21">
        <v>5</v>
      </c>
      <c r="E10" s="7">
        <v>0</v>
      </c>
      <c r="F10" s="8">
        <v>0</v>
      </c>
      <c r="G10" s="8">
        <v>3.9</v>
      </c>
      <c r="H10" s="8">
        <v>3.65</v>
      </c>
      <c r="I10" s="8">
        <v>3.2</v>
      </c>
      <c r="J10" s="8">
        <v>3</v>
      </c>
      <c r="K10" s="57">
        <f t="shared" si="6"/>
        <v>19.999999999999996</v>
      </c>
      <c r="L10" s="7">
        <f t="shared" si="0"/>
        <v>0</v>
      </c>
      <c r="M10" s="8">
        <f t="shared" si="1"/>
        <v>0</v>
      </c>
      <c r="N10" s="8">
        <f t="shared" si="2"/>
        <v>80.999999999999986</v>
      </c>
      <c r="O10" s="8">
        <f t="shared" si="3"/>
        <v>75.999999999999986</v>
      </c>
      <c r="P10" s="8">
        <f t="shared" si="4"/>
        <v>66.999999999999986</v>
      </c>
      <c r="Q10" s="9">
        <f t="shared" si="5"/>
        <v>62.999999999999986</v>
      </c>
      <c r="R10" s="11"/>
      <c r="S10" s="11"/>
      <c r="T10" s="11"/>
      <c r="U10" s="11"/>
      <c r="V10" s="11"/>
      <c r="W10" s="11"/>
      <c r="X10" s="11"/>
      <c r="Y10" s="11"/>
      <c r="Z10" s="11"/>
      <c r="AA10" s="11"/>
    </row>
    <row r="11" spans="2:27" ht="12" customHeight="1" x14ac:dyDescent="0.2">
      <c r="B11" s="22">
        <v>6</v>
      </c>
      <c r="C11" s="1">
        <v>7.8759999999999997E-2</v>
      </c>
      <c r="D11" s="21">
        <v>6</v>
      </c>
      <c r="E11" s="7">
        <v>0</v>
      </c>
      <c r="F11" s="8">
        <v>0</v>
      </c>
      <c r="G11" s="8">
        <v>4.13</v>
      </c>
      <c r="H11" s="8">
        <v>3.88</v>
      </c>
      <c r="I11" s="8">
        <v>3.43</v>
      </c>
      <c r="J11" s="8">
        <v>3.23</v>
      </c>
      <c r="K11" s="57">
        <f t="shared" si="6"/>
        <v>19.999999999999996</v>
      </c>
      <c r="L11" s="7">
        <f t="shared" si="0"/>
        <v>0</v>
      </c>
      <c r="M11" s="8">
        <f t="shared" si="1"/>
        <v>0</v>
      </c>
      <c r="N11" s="8">
        <f t="shared" si="2"/>
        <v>80.299999999999983</v>
      </c>
      <c r="O11" s="8">
        <f t="shared" si="3"/>
        <v>75.299999999999983</v>
      </c>
      <c r="P11" s="8">
        <f t="shared" si="4"/>
        <v>66.3</v>
      </c>
      <c r="Q11" s="9">
        <f t="shared" si="5"/>
        <v>62.29999999999999</v>
      </c>
      <c r="R11" s="11"/>
      <c r="S11" s="11"/>
      <c r="T11" s="11"/>
      <c r="U11" s="11"/>
      <c r="V11" s="11"/>
      <c r="W11" s="11"/>
      <c r="X11" s="11"/>
      <c r="Y11" s="11"/>
      <c r="Z11" s="11"/>
      <c r="AA11" s="11"/>
    </row>
    <row r="12" spans="2:27" ht="12" customHeight="1" x14ac:dyDescent="0.2">
      <c r="B12" s="22">
        <v>7</v>
      </c>
      <c r="C12" s="1">
        <v>8.4839999999999999E-2</v>
      </c>
      <c r="D12" s="21" t="s">
        <v>68</v>
      </c>
      <c r="E12" s="7">
        <v>0</v>
      </c>
      <c r="F12" s="8">
        <v>0</v>
      </c>
      <c r="G12" s="8">
        <v>4.2</v>
      </c>
      <c r="H12" s="8">
        <v>3.95</v>
      </c>
      <c r="I12" s="8">
        <v>3.5</v>
      </c>
      <c r="J12" s="8">
        <v>3.3</v>
      </c>
      <c r="K12" s="57">
        <f t="shared" si="6"/>
        <v>6.0800000000000018</v>
      </c>
      <c r="L12" s="7">
        <f t="shared" si="0"/>
        <v>0</v>
      </c>
      <c r="M12" s="8">
        <f t="shared" si="1"/>
        <v>0</v>
      </c>
      <c r="N12" s="8">
        <f t="shared" si="2"/>
        <v>25.323200000000007</v>
      </c>
      <c r="O12" s="8">
        <f t="shared" si="3"/>
        <v>23.803200000000007</v>
      </c>
      <c r="P12" s="8">
        <f t="shared" si="4"/>
        <v>21.067200000000007</v>
      </c>
      <c r="Q12" s="9">
        <f t="shared" si="5"/>
        <v>19.851200000000006</v>
      </c>
      <c r="R12" s="11"/>
      <c r="S12" s="11"/>
      <c r="T12" s="11"/>
      <c r="U12" s="11"/>
      <c r="V12" s="11"/>
      <c r="W12" s="11"/>
      <c r="X12" s="11"/>
      <c r="Y12" s="11"/>
      <c r="Z12" s="11"/>
      <c r="AA12" s="11"/>
    </row>
    <row r="13" spans="2:27" ht="12" customHeight="1" x14ac:dyDescent="0.2">
      <c r="B13" s="22">
        <v>8</v>
      </c>
      <c r="C13" s="1">
        <v>9.5939999999999998E-2</v>
      </c>
      <c r="D13" s="21" t="s">
        <v>69</v>
      </c>
      <c r="E13" s="7">
        <v>0</v>
      </c>
      <c r="F13" s="8">
        <v>0</v>
      </c>
      <c r="G13" s="8">
        <v>4.2</v>
      </c>
      <c r="H13" s="8">
        <v>3.95</v>
      </c>
      <c r="I13" s="8">
        <v>3.5</v>
      </c>
      <c r="J13" s="8">
        <v>3.3</v>
      </c>
      <c r="K13" s="57">
        <f t="shared" si="6"/>
        <v>11.099999999999998</v>
      </c>
      <c r="L13" s="7">
        <f t="shared" si="0"/>
        <v>0</v>
      </c>
      <c r="M13" s="8">
        <f t="shared" si="1"/>
        <v>0</v>
      </c>
      <c r="N13" s="8">
        <f t="shared" si="2"/>
        <v>46.61999999999999</v>
      </c>
      <c r="O13" s="8">
        <f t="shared" si="3"/>
        <v>43.844999999999992</v>
      </c>
      <c r="P13" s="8">
        <f t="shared" si="4"/>
        <v>38.849999999999994</v>
      </c>
      <c r="Q13" s="9">
        <f t="shared" si="5"/>
        <v>36.629999999999988</v>
      </c>
      <c r="R13" s="11"/>
      <c r="S13" s="11"/>
      <c r="T13" s="11"/>
      <c r="U13" s="11"/>
      <c r="V13" s="11"/>
      <c r="W13" s="11"/>
      <c r="X13" s="11"/>
      <c r="Y13" s="11"/>
      <c r="Z13" s="11"/>
      <c r="AA13" s="11"/>
    </row>
    <row r="14" spans="2:27" ht="12" customHeight="1" x14ac:dyDescent="0.2">
      <c r="B14" s="22">
        <v>9</v>
      </c>
      <c r="C14" s="1">
        <v>0.10704</v>
      </c>
      <c r="D14" s="21" t="s">
        <v>70</v>
      </c>
      <c r="E14" s="7">
        <v>0</v>
      </c>
      <c r="F14" s="8">
        <v>0</v>
      </c>
      <c r="G14" s="8">
        <v>4.2</v>
      </c>
      <c r="H14" s="8">
        <v>3.95</v>
      </c>
      <c r="I14" s="8">
        <v>3.5</v>
      </c>
      <c r="J14" s="8">
        <v>3.3</v>
      </c>
      <c r="K14" s="57">
        <f t="shared" si="6"/>
        <v>11.099999999999998</v>
      </c>
      <c r="L14" s="7">
        <f t="shared" si="0"/>
        <v>0</v>
      </c>
      <c r="M14" s="8">
        <f t="shared" si="1"/>
        <v>0</v>
      </c>
      <c r="N14" s="8">
        <f t="shared" si="2"/>
        <v>46.61999999999999</v>
      </c>
      <c r="O14" s="8">
        <f t="shared" si="3"/>
        <v>43.844999999999992</v>
      </c>
      <c r="P14" s="8">
        <f t="shared" si="4"/>
        <v>38.849999999999994</v>
      </c>
      <c r="Q14" s="9">
        <f t="shared" si="5"/>
        <v>36.629999999999988</v>
      </c>
      <c r="R14" s="11"/>
      <c r="S14" s="11"/>
      <c r="T14" s="11"/>
      <c r="U14" s="11"/>
      <c r="V14" s="11"/>
      <c r="W14" s="11"/>
      <c r="X14" s="11"/>
      <c r="Y14" s="11"/>
      <c r="Z14" s="11"/>
      <c r="AA14" s="11"/>
    </row>
    <row r="15" spans="2:27" ht="12" customHeight="1" x14ac:dyDescent="0.2">
      <c r="B15" s="22">
        <v>10</v>
      </c>
      <c r="C15" s="1">
        <v>0.12703999999999999</v>
      </c>
      <c r="D15" s="21">
        <v>10</v>
      </c>
      <c r="E15" s="7">
        <v>0</v>
      </c>
      <c r="F15" s="8">
        <v>0</v>
      </c>
      <c r="G15" s="8">
        <v>3.9</v>
      </c>
      <c r="H15" s="8">
        <v>3.65</v>
      </c>
      <c r="I15" s="8">
        <v>3.2</v>
      </c>
      <c r="J15" s="8">
        <v>3</v>
      </c>
      <c r="K15" s="57">
        <f t="shared" si="6"/>
        <v>19.999999999999989</v>
      </c>
      <c r="L15" s="7">
        <f t="shared" si="0"/>
        <v>0</v>
      </c>
      <c r="M15" s="8">
        <f t="shared" si="1"/>
        <v>0</v>
      </c>
      <c r="N15" s="8">
        <f t="shared" si="2"/>
        <v>80.999999999999957</v>
      </c>
      <c r="O15" s="8">
        <f t="shared" si="3"/>
        <v>75.999999999999957</v>
      </c>
      <c r="P15" s="8">
        <f t="shared" si="4"/>
        <v>66.999999999999972</v>
      </c>
      <c r="Q15" s="9">
        <f t="shared" si="5"/>
        <v>62.999999999999964</v>
      </c>
      <c r="R15" s="11"/>
      <c r="S15" s="11"/>
      <c r="T15" s="11"/>
      <c r="U15" s="11"/>
      <c r="V15" s="11"/>
      <c r="W15" s="11"/>
      <c r="X15" s="11"/>
      <c r="Y15" s="11"/>
      <c r="Z15" s="11"/>
      <c r="AA15" s="11"/>
    </row>
    <row r="16" spans="2:27" ht="12" customHeight="1" x14ac:dyDescent="0.2">
      <c r="B16" s="22">
        <v>11</v>
      </c>
      <c r="C16" s="1">
        <v>0.14704</v>
      </c>
      <c r="D16" s="21">
        <v>11</v>
      </c>
      <c r="E16" s="7">
        <v>0</v>
      </c>
      <c r="F16" s="8">
        <v>0</v>
      </c>
      <c r="G16" s="8">
        <v>4.0599999999999996</v>
      </c>
      <c r="H16" s="8">
        <v>3.81</v>
      </c>
      <c r="I16" s="8">
        <v>3.36</v>
      </c>
      <c r="J16" s="8">
        <v>3.16</v>
      </c>
      <c r="K16" s="57">
        <f t="shared" si="6"/>
        <v>20.000000000000018</v>
      </c>
      <c r="L16" s="7">
        <f t="shared" si="0"/>
        <v>0</v>
      </c>
      <c r="M16" s="8">
        <f t="shared" si="1"/>
        <v>0</v>
      </c>
      <c r="N16" s="8">
        <f t="shared" si="2"/>
        <v>79.600000000000065</v>
      </c>
      <c r="O16" s="8">
        <f t="shared" si="3"/>
        <v>74.600000000000065</v>
      </c>
      <c r="P16" s="8">
        <f t="shared" si="4"/>
        <v>65.600000000000065</v>
      </c>
      <c r="Q16" s="9">
        <f t="shared" si="5"/>
        <v>61.600000000000058</v>
      </c>
      <c r="R16" s="11"/>
      <c r="S16" s="11"/>
      <c r="T16" s="11"/>
      <c r="U16" s="11"/>
      <c r="V16" s="11"/>
      <c r="W16" s="11"/>
      <c r="X16" s="11"/>
      <c r="Y16" s="11"/>
      <c r="Z16" s="11"/>
      <c r="AA16" s="11"/>
    </row>
    <row r="17" spans="2:27" ht="12" customHeight="1" x14ac:dyDescent="0.2">
      <c r="B17" s="22">
        <v>12</v>
      </c>
      <c r="C17" s="1">
        <v>0.16538</v>
      </c>
      <c r="D17" s="21" t="s">
        <v>71</v>
      </c>
      <c r="E17" s="7">
        <v>0</v>
      </c>
      <c r="F17" s="8">
        <v>0</v>
      </c>
      <c r="G17" s="8">
        <v>4.2</v>
      </c>
      <c r="H17" s="8">
        <v>3.95</v>
      </c>
      <c r="I17" s="8">
        <v>3.5</v>
      </c>
      <c r="J17" s="8">
        <v>3.3</v>
      </c>
      <c r="K17" s="57">
        <f t="shared" si="6"/>
        <v>18.339999999999996</v>
      </c>
      <c r="L17" s="7">
        <f t="shared" si="0"/>
        <v>0</v>
      </c>
      <c r="M17" s="8">
        <f t="shared" si="1"/>
        <v>0</v>
      </c>
      <c r="N17" s="8">
        <f t="shared" si="2"/>
        <v>75.744199999999978</v>
      </c>
      <c r="O17" s="8">
        <f t="shared" si="3"/>
        <v>71.159199999999984</v>
      </c>
      <c r="P17" s="8">
        <f t="shared" si="4"/>
        <v>62.906199999999984</v>
      </c>
      <c r="Q17" s="9">
        <f t="shared" si="5"/>
        <v>59.238199999999985</v>
      </c>
      <c r="R17" s="11"/>
      <c r="S17" s="11"/>
      <c r="T17" s="11"/>
      <c r="U17" s="11"/>
      <c r="V17" s="11"/>
      <c r="W17" s="11"/>
      <c r="X17" s="11"/>
      <c r="Y17" s="11"/>
      <c r="Z17" s="11"/>
      <c r="AA17" s="11"/>
    </row>
    <row r="18" spans="2:27" ht="12" customHeight="1" x14ac:dyDescent="0.2">
      <c r="B18" s="22">
        <v>13</v>
      </c>
      <c r="C18" s="1">
        <v>0.17613000000000001</v>
      </c>
      <c r="D18" s="21" t="s">
        <v>72</v>
      </c>
      <c r="E18" s="7">
        <v>0</v>
      </c>
      <c r="F18" s="8">
        <v>0</v>
      </c>
      <c r="G18" s="8">
        <v>4.2</v>
      </c>
      <c r="H18" s="8">
        <v>3.95</v>
      </c>
      <c r="I18" s="8">
        <v>3.5</v>
      </c>
      <c r="J18" s="8">
        <v>3.3</v>
      </c>
      <c r="K18" s="57">
        <f t="shared" si="6"/>
        <v>10.750000000000009</v>
      </c>
      <c r="L18" s="7">
        <f t="shared" si="0"/>
        <v>0</v>
      </c>
      <c r="M18" s="8">
        <f t="shared" si="1"/>
        <v>0</v>
      </c>
      <c r="N18" s="8">
        <f t="shared" si="2"/>
        <v>45.150000000000041</v>
      </c>
      <c r="O18" s="8">
        <f t="shared" si="3"/>
        <v>42.462500000000034</v>
      </c>
      <c r="P18" s="8">
        <f t="shared" si="4"/>
        <v>37.625000000000028</v>
      </c>
      <c r="Q18" s="9">
        <f t="shared" si="5"/>
        <v>35.47500000000003</v>
      </c>
      <c r="R18" s="11"/>
      <c r="S18" s="11"/>
      <c r="T18" s="11"/>
      <c r="U18" s="11"/>
      <c r="V18" s="11"/>
      <c r="W18" s="11"/>
      <c r="X18" s="11"/>
      <c r="Y18" s="11"/>
      <c r="Z18" s="11"/>
      <c r="AA18" s="11"/>
    </row>
    <row r="19" spans="2:27" ht="12" customHeight="1" x14ac:dyDescent="0.2">
      <c r="B19" s="167">
        <v>14</v>
      </c>
      <c r="C19" s="163">
        <v>0.18687000000000001</v>
      </c>
      <c r="D19" s="168" t="s">
        <v>73</v>
      </c>
      <c r="E19" s="7">
        <v>0</v>
      </c>
      <c r="F19" s="8">
        <v>0</v>
      </c>
      <c r="G19" s="8">
        <v>4.2</v>
      </c>
      <c r="H19" s="8">
        <v>3.95</v>
      </c>
      <c r="I19" s="8">
        <v>3.5</v>
      </c>
      <c r="J19" s="8">
        <v>3.3</v>
      </c>
      <c r="K19" s="166">
        <f t="shared" si="6"/>
        <v>10.74</v>
      </c>
      <c r="L19" s="14">
        <f t="shared" si="0"/>
        <v>0</v>
      </c>
      <c r="M19" s="15">
        <f t="shared" si="1"/>
        <v>0</v>
      </c>
      <c r="N19" s="15">
        <f t="shared" si="2"/>
        <v>45.108000000000004</v>
      </c>
      <c r="O19" s="15">
        <f t="shared" si="3"/>
        <v>42.423000000000002</v>
      </c>
      <c r="P19" s="8">
        <f t="shared" si="4"/>
        <v>37.590000000000003</v>
      </c>
      <c r="Q19" s="9">
        <f t="shared" si="5"/>
        <v>35.442</v>
      </c>
      <c r="R19" s="11"/>
      <c r="S19" s="11"/>
      <c r="T19" s="11"/>
      <c r="U19" s="11"/>
      <c r="V19" s="11"/>
      <c r="W19" s="11"/>
      <c r="X19" s="11"/>
      <c r="Y19" s="11"/>
      <c r="Z19" s="11"/>
      <c r="AA19" s="11"/>
    </row>
    <row r="20" spans="2:27" ht="12" customHeight="1" x14ac:dyDescent="0.2">
      <c r="B20" s="167">
        <v>15</v>
      </c>
      <c r="C20" s="163">
        <v>0.20687</v>
      </c>
      <c r="D20" s="168">
        <v>15</v>
      </c>
      <c r="E20" s="14">
        <v>4.6900000000000004</v>
      </c>
      <c r="F20" s="15">
        <v>2.44</v>
      </c>
      <c r="G20" s="17">
        <v>0</v>
      </c>
      <c r="H20" s="15">
        <v>3.65</v>
      </c>
      <c r="I20" s="15">
        <v>3.2</v>
      </c>
      <c r="J20" s="15">
        <v>3</v>
      </c>
      <c r="K20" s="166">
        <f t="shared" si="6"/>
        <v>19.999999999999989</v>
      </c>
      <c r="L20" s="14">
        <f t="shared" si="0"/>
        <v>46.899999999999977</v>
      </c>
      <c r="M20" s="15">
        <f t="shared" si="1"/>
        <v>24.399999999999988</v>
      </c>
      <c r="N20" s="15">
        <f t="shared" si="2"/>
        <v>41.999999999999979</v>
      </c>
      <c r="O20" s="15">
        <f t="shared" si="3"/>
        <v>75.999999999999957</v>
      </c>
      <c r="P20" s="8">
        <f t="shared" si="4"/>
        <v>66.999999999999972</v>
      </c>
      <c r="Q20" s="9">
        <f t="shared" si="5"/>
        <v>62.999999999999964</v>
      </c>
      <c r="R20" s="11"/>
      <c r="S20" s="11"/>
      <c r="T20" s="11"/>
      <c r="U20" s="11"/>
      <c r="V20" s="11"/>
      <c r="W20" s="11"/>
      <c r="X20" s="11"/>
      <c r="Y20" s="11"/>
      <c r="Z20" s="11"/>
      <c r="AA20" s="11"/>
    </row>
    <row r="21" spans="2:27" ht="12" customHeight="1" x14ac:dyDescent="0.2">
      <c r="B21" s="167">
        <v>16</v>
      </c>
      <c r="C21" s="163">
        <v>0.22686999999999999</v>
      </c>
      <c r="D21" s="168">
        <v>16</v>
      </c>
      <c r="E21" s="14">
        <v>0</v>
      </c>
      <c r="F21" s="15">
        <v>0</v>
      </c>
      <c r="G21" s="17">
        <v>3.9</v>
      </c>
      <c r="H21" s="15">
        <v>3.65</v>
      </c>
      <c r="I21" s="15">
        <v>3.2</v>
      </c>
      <c r="J21" s="15">
        <v>3</v>
      </c>
      <c r="K21" s="166">
        <f t="shared" si="6"/>
        <v>19.999999999999989</v>
      </c>
      <c r="L21" s="14">
        <f t="shared" si="0"/>
        <v>46.899999999999977</v>
      </c>
      <c r="M21" s="15">
        <f t="shared" si="1"/>
        <v>24.399999999999988</v>
      </c>
      <c r="N21" s="15">
        <f t="shared" si="2"/>
        <v>38.999999999999979</v>
      </c>
      <c r="O21" s="15">
        <f t="shared" si="3"/>
        <v>72.999999999999957</v>
      </c>
      <c r="P21" s="8">
        <f t="shared" si="4"/>
        <v>63.999999999999972</v>
      </c>
      <c r="Q21" s="9">
        <f t="shared" si="5"/>
        <v>59.999999999999972</v>
      </c>
      <c r="R21" s="11"/>
      <c r="S21" s="11"/>
      <c r="T21" s="11"/>
      <c r="U21" s="11"/>
      <c r="V21" s="11"/>
      <c r="W21" s="11"/>
      <c r="X21" s="11"/>
      <c r="Y21" s="11"/>
      <c r="Z21" s="11"/>
      <c r="AA21" s="11"/>
    </row>
    <row r="22" spans="2:27" ht="12" customHeight="1" x14ac:dyDescent="0.2">
      <c r="B22" s="167">
        <v>17</v>
      </c>
      <c r="C22" s="163">
        <v>0.23993999999999999</v>
      </c>
      <c r="D22" s="168">
        <v>17</v>
      </c>
      <c r="E22" s="14">
        <v>0</v>
      </c>
      <c r="F22" s="15">
        <v>0</v>
      </c>
      <c r="G22" s="17">
        <v>3.9</v>
      </c>
      <c r="H22" s="15">
        <v>3.65</v>
      </c>
      <c r="I22" s="15">
        <v>3.2</v>
      </c>
      <c r="J22" s="15">
        <v>3</v>
      </c>
      <c r="K22" s="166">
        <f t="shared" si="6"/>
        <v>13.069999999999999</v>
      </c>
      <c r="L22" s="14">
        <f t="shared" si="0"/>
        <v>0</v>
      </c>
      <c r="M22" s="15">
        <f t="shared" si="1"/>
        <v>0</v>
      </c>
      <c r="N22" s="15">
        <f t="shared" si="2"/>
        <v>50.972999999999992</v>
      </c>
      <c r="O22" s="15">
        <f t="shared" si="3"/>
        <v>47.705499999999994</v>
      </c>
      <c r="P22" s="8">
        <f t="shared" si="4"/>
        <v>41.823999999999998</v>
      </c>
      <c r="Q22" s="9">
        <f t="shared" si="5"/>
        <v>39.209999999999994</v>
      </c>
      <c r="R22" s="11"/>
      <c r="S22" s="11"/>
      <c r="T22" s="11"/>
      <c r="U22" s="11"/>
      <c r="V22" s="11"/>
      <c r="W22" s="11"/>
      <c r="X22" s="11"/>
      <c r="Y22" s="11"/>
      <c r="Z22" s="11"/>
      <c r="AA22" s="11"/>
    </row>
    <row r="23" spans="2:27" ht="12" customHeight="1" x14ac:dyDescent="0.2">
      <c r="B23" s="167">
        <v>18</v>
      </c>
      <c r="C23" s="163">
        <v>0.24994</v>
      </c>
      <c r="D23" s="168">
        <v>18</v>
      </c>
      <c r="E23" s="14">
        <v>0</v>
      </c>
      <c r="F23" s="15">
        <v>0</v>
      </c>
      <c r="G23" s="17">
        <v>3.9</v>
      </c>
      <c r="H23" s="15">
        <v>3.65</v>
      </c>
      <c r="I23" s="15">
        <v>3.2</v>
      </c>
      <c r="J23" s="15">
        <v>3</v>
      </c>
      <c r="K23" s="166">
        <f t="shared" si="6"/>
        <v>10.000000000000009</v>
      </c>
      <c r="L23" s="14">
        <f t="shared" si="0"/>
        <v>0</v>
      </c>
      <c r="M23" s="15">
        <f t="shared" si="1"/>
        <v>0</v>
      </c>
      <c r="N23" s="15">
        <f t="shared" si="2"/>
        <v>39.000000000000036</v>
      </c>
      <c r="O23" s="15">
        <f t="shared" si="3"/>
        <v>36.500000000000028</v>
      </c>
      <c r="P23" s="8">
        <f t="shared" si="4"/>
        <v>32.000000000000028</v>
      </c>
      <c r="Q23" s="9">
        <f t="shared" si="5"/>
        <v>30.000000000000028</v>
      </c>
      <c r="R23" s="11"/>
      <c r="S23" s="11"/>
      <c r="T23" s="11"/>
      <c r="U23" s="11"/>
      <c r="V23" s="11"/>
      <c r="W23" s="11"/>
      <c r="X23" s="11"/>
      <c r="Y23" s="11"/>
      <c r="Z23" s="11"/>
      <c r="AA23" s="11"/>
    </row>
    <row r="24" spans="2:27" ht="12" customHeight="1" x14ac:dyDescent="0.2">
      <c r="B24" s="167">
        <v>19</v>
      </c>
      <c r="C24" s="163">
        <v>0.26994000000000001</v>
      </c>
      <c r="D24" s="168">
        <v>19</v>
      </c>
      <c r="E24" s="14">
        <v>0</v>
      </c>
      <c r="F24" s="15">
        <v>0</v>
      </c>
      <c r="G24" s="17">
        <v>3.9</v>
      </c>
      <c r="H24" s="15">
        <v>3.65</v>
      </c>
      <c r="I24" s="15">
        <v>3.2</v>
      </c>
      <c r="J24" s="15">
        <v>3</v>
      </c>
      <c r="K24" s="166">
        <f t="shared" si="6"/>
        <v>20.000000000000018</v>
      </c>
      <c r="L24" s="14">
        <f t="shared" si="0"/>
        <v>0</v>
      </c>
      <c r="M24" s="15">
        <f t="shared" si="1"/>
        <v>0</v>
      </c>
      <c r="N24" s="15">
        <f t="shared" si="2"/>
        <v>78.000000000000071</v>
      </c>
      <c r="O24" s="15">
        <f t="shared" si="3"/>
        <v>73.000000000000057</v>
      </c>
      <c r="P24" s="8">
        <f t="shared" si="4"/>
        <v>64.000000000000057</v>
      </c>
      <c r="Q24" s="9">
        <f t="shared" si="5"/>
        <v>60.000000000000057</v>
      </c>
      <c r="R24" s="11"/>
      <c r="S24" s="11"/>
      <c r="T24" s="11"/>
      <c r="U24" s="11"/>
      <c r="V24" s="11"/>
      <c r="W24" s="11"/>
      <c r="X24" s="11"/>
      <c r="Y24" s="11"/>
      <c r="Z24" s="11"/>
      <c r="AA24" s="11"/>
    </row>
    <row r="25" spans="2:27" ht="12" customHeight="1" x14ac:dyDescent="0.2">
      <c r="B25" s="167">
        <v>20</v>
      </c>
      <c r="C25" s="163">
        <v>0.28993999999999998</v>
      </c>
      <c r="D25" s="168">
        <v>20</v>
      </c>
      <c r="E25" s="14">
        <v>0</v>
      </c>
      <c r="F25" s="15">
        <v>0</v>
      </c>
      <c r="G25" s="17">
        <v>3.9</v>
      </c>
      <c r="H25" s="15">
        <v>3.65</v>
      </c>
      <c r="I25" s="15">
        <v>3.2</v>
      </c>
      <c r="J25" s="15">
        <v>3</v>
      </c>
      <c r="K25" s="166">
        <f t="shared" si="6"/>
        <v>19.999999999999961</v>
      </c>
      <c r="L25" s="14">
        <f t="shared" si="0"/>
        <v>0</v>
      </c>
      <c r="M25" s="15">
        <f t="shared" si="1"/>
        <v>0</v>
      </c>
      <c r="N25" s="15">
        <f t="shared" si="2"/>
        <v>77.999999999999844</v>
      </c>
      <c r="O25" s="15">
        <f t="shared" si="3"/>
        <v>72.999999999999858</v>
      </c>
      <c r="P25" s="8">
        <f t="shared" si="4"/>
        <v>63.999999999999879</v>
      </c>
      <c r="Q25" s="9">
        <f t="shared" si="5"/>
        <v>59.999999999999886</v>
      </c>
      <c r="R25" s="11"/>
      <c r="S25" s="11"/>
      <c r="T25" s="11"/>
      <c r="U25" s="11"/>
      <c r="V25" s="11"/>
      <c r="W25" s="11"/>
      <c r="X25" s="11"/>
      <c r="Y25" s="11"/>
      <c r="Z25" s="11"/>
      <c r="AA25" s="11"/>
    </row>
    <row r="26" spans="2:27" ht="12" customHeight="1" x14ac:dyDescent="0.2">
      <c r="B26" s="167">
        <v>21</v>
      </c>
      <c r="C26" s="163">
        <v>0.30993999999999999</v>
      </c>
      <c r="D26" s="168" t="s">
        <v>74</v>
      </c>
      <c r="E26" s="7">
        <v>0</v>
      </c>
      <c r="F26" s="8">
        <v>0</v>
      </c>
      <c r="G26" s="8">
        <v>4.2</v>
      </c>
      <c r="H26" s="8">
        <v>3.95</v>
      </c>
      <c r="I26" s="8">
        <v>3.5</v>
      </c>
      <c r="J26" s="8">
        <v>3.3</v>
      </c>
      <c r="K26" s="166">
        <f t="shared" si="6"/>
        <v>20.000000000000018</v>
      </c>
      <c r="L26" s="14">
        <f t="shared" si="0"/>
        <v>0</v>
      </c>
      <c r="M26" s="15">
        <f t="shared" si="1"/>
        <v>0</v>
      </c>
      <c r="N26" s="15">
        <f t="shared" si="2"/>
        <v>81.000000000000071</v>
      </c>
      <c r="O26" s="15">
        <f t="shared" si="3"/>
        <v>76.000000000000057</v>
      </c>
      <c r="P26" s="8">
        <f t="shared" si="4"/>
        <v>67.000000000000057</v>
      </c>
      <c r="Q26" s="9">
        <f t="shared" si="5"/>
        <v>63.000000000000057</v>
      </c>
      <c r="R26" s="11"/>
      <c r="S26" s="11"/>
      <c r="T26" s="11"/>
      <c r="U26" s="11"/>
      <c r="V26" s="11"/>
      <c r="W26" s="11"/>
      <c r="X26" s="11"/>
      <c r="Y26" s="11"/>
      <c r="Z26" s="11"/>
      <c r="AA26" s="11"/>
    </row>
    <row r="27" spans="2:27" ht="12" customHeight="1" x14ac:dyDescent="0.2">
      <c r="B27" s="167">
        <v>22</v>
      </c>
      <c r="C27" s="163">
        <v>0.31594</v>
      </c>
      <c r="D27" s="168" t="s">
        <v>75</v>
      </c>
      <c r="E27" s="7">
        <v>0</v>
      </c>
      <c r="F27" s="8">
        <v>0</v>
      </c>
      <c r="G27" s="8">
        <v>4.2</v>
      </c>
      <c r="H27" s="8">
        <v>3.95</v>
      </c>
      <c r="I27" s="8">
        <v>3.5</v>
      </c>
      <c r="J27" s="8">
        <v>3.3</v>
      </c>
      <c r="K27" s="166">
        <f t="shared" si="6"/>
        <v>6.0000000000000053</v>
      </c>
      <c r="L27" s="14">
        <f t="shared" si="0"/>
        <v>0</v>
      </c>
      <c r="M27" s="15">
        <f t="shared" si="1"/>
        <v>0</v>
      </c>
      <c r="N27" s="15">
        <f t="shared" si="2"/>
        <v>25.200000000000024</v>
      </c>
      <c r="O27" s="15">
        <f t="shared" si="3"/>
        <v>23.700000000000021</v>
      </c>
      <c r="P27" s="8">
        <f t="shared" si="4"/>
        <v>21.000000000000018</v>
      </c>
      <c r="Q27" s="9">
        <f t="shared" si="5"/>
        <v>19.800000000000015</v>
      </c>
      <c r="R27" s="11"/>
      <c r="S27" s="11"/>
      <c r="T27" s="11"/>
      <c r="U27" s="11"/>
      <c r="V27" s="11"/>
      <c r="W27" s="11"/>
      <c r="X27" s="11"/>
      <c r="Y27" s="11"/>
      <c r="Z27" s="11"/>
      <c r="AA27" s="11"/>
    </row>
    <row r="28" spans="2:27" ht="12" customHeight="1" x14ac:dyDescent="0.2">
      <c r="B28" s="167">
        <v>23</v>
      </c>
      <c r="C28" s="163">
        <v>0.32194</v>
      </c>
      <c r="D28" s="168" t="s">
        <v>76</v>
      </c>
      <c r="E28" s="7">
        <v>0</v>
      </c>
      <c r="F28" s="8">
        <v>0</v>
      </c>
      <c r="G28" s="8">
        <v>4.2</v>
      </c>
      <c r="H28" s="8">
        <v>3.95</v>
      </c>
      <c r="I28" s="8">
        <v>3.5</v>
      </c>
      <c r="J28" s="8">
        <v>3.3</v>
      </c>
      <c r="K28" s="166">
        <f t="shared" si="6"/>
        <v>6.0000000000000053</v>
      </c>
      <c r="L28" s="14">
        <f t="shared" si="0"/>
        <v>0</v>
      </c>
      <c r="M28" s="15">
        <f t="shared" si="1"/>
        <v>0</v>
      </c>
      <c r="N28" s="15">
        <f t="shared" si="2"/>
        <v>25.200000000000024</v>
      </c>
      <c r="O28" s="15">
        <f t="shared" si="3"/>
        <v>23.700000000000021</v>
      </c>
      <c r="P28" s="8">
        <f t="shared" si="4"/>
        <v>21.000000000000018</v>
      </c>
      <c r="Q28" s="9">
        <f t="shared" si="5"/>
        <v>19.800000000000015</v>
      </c>
      <c r="R28" s="11"/>
      <c r="S28" s="11"/>
      <c r="T28" s="11"/>
      <c r="U28" s="11"/>
      <c r="V28" s="11"/>
      <c r="W28" s="11"/>
      <c r="X28" s="11"/>
      <c r="Y28" s="11"/>
      <c r="Z28" s="11"/>
      <c r="AA28" s="11"/>
    </row>
    <row r="29" spans="2:27" ht="12" customHeight="1" x14ac:dyDescent="0.2">
      <c r="B29" s="167">
        <v>24</v>
      </c>
      <c r="C29" s="163">
        <v>0.34194000000000002</v>
      </c>
      <c r="D29" s="168">
        <v>24</v>
      </c>
      <c r="E29" s="14">
        <v>0</v>
      </c>
      <c r="F29" s="15">
        <v>0</v>
      </c>
      <c r="G29" s="17">
        <v>3.9</v>
      </c>
      <c r="H29" s="15">
        <v>3.65</v>
      </c>
      <c r="I29" s="15">
        <v>3.2</v>
      </c>
      <c r="J29" s="15">
        <v>3</v>
      </c>
      <c r="K29" s="166">
        <f t="shared" si="6"/>
        <v>20.000000000000018</v>
      </c>
      <c r="L29" s="14">
        <f t="shared" si="0"/>
        <v>0</v>
      </c>
      <c r="M29" s="15">
        <f t="shared" si="1"/>
        <v>0</v>
      </c>
      <c r="N29" s="15">
        <f t="shared" si="2"/>
        <v>81.000000000000071</v>
      </c>
      <c r="O29" s="15">
        <f t="shared" si="3"/>
        <v>76.000000000000057</v>
      </c>
      <c r="P29" s="8">
        <f t="shared" si="4"/>
        <v>67.000000000000057</v>
      </c>
      <c r="Q29" s="9">
        <f t="shared" si="5"/>
        <v>63.000000000000057</v>
      </c>
      <c r="R29" s="11"/>
      <c r="S29" s="11"/>
      <c r="T29" s="11"/>
      <c r="U29" s="11"/>
      <c r="V29" s="11"/>
      <c r="W29" s="11"/>
      <c r="X29" s="11"/>
      <c r="Y29" s="11"/>
      <c r="Z29" s="11"/>
      <c r="AA29" s="11"/>
    </row>
    <row r="30" spans="2:27" ht="12" customHeight="1" x14ac:dyDescent="0.2">
      <c r="B30" s="167">
        <v>25</v>
      </c>
      <c r="C30" s="163">
        <v>0.35465999999999998</v>
      </c>
      <c r="D30" s="168">
        <v>25</v>
      </c>
      <c r="E30" s="14">
        <v>5.45</v>
      </c>
      <c r="F30" s="15">
        <v>3.76</v>
      </c>
      <c r="G30" s="17">
        <v>0</v>
      </c>
      <c r="H30" s="15">
        <v>3.65</v>
      </c>
      <c r="I30" s="15">
        <v>3.2</v>
      </c>
      <c r="J30" s="15">
        <v>3</v>
      </c>
      <c r="K30" s="166">
        <f t="shared" si="6"/>
        <v>12.719999999999953</v>
      </c>
      <c r="L30" s="14">
        <f t="shared" si="0"/>
        <v>34.661999999999871</v>
      </c>
      <c r="M30" s="15">
        <f t="shared" si="1"/>
        <v>23.91359999999991</v>
      </c>
      <c r="N30" s="15">
        <f t="shared" si="2"/>
        <v>24.803999999999906</v>
      </c>
      <c r="O30" s="15">
        <f t="shared" si="3"/>
        <v>46.427999999999827</v>
      </c>
      <c r="P30" s="8">
        <f t="shared" si="4"/>
        <v>40.703999999999851</v>
      </c>
      <c r="Q30" s="9">
        <f t="shared" si="5"/>
        <v>38.159999999999854</v>
      </c>
      <c r="R30" s="11"/>
      <c r="S30" s="11"/>
      <c r="T30" s="11"/>
      <c r="U30" s="11"/>
      <c r="V30" s="11"/>
      <c r="W30" s="11"/>
      <c r="X30" s="11"/>
      <c r="Y30" s="11"/>
      <c r="Z30" s="11"/>
      <c r="AA30" s="11"/>
    </row>
    <row r="31" spans="2:27" ht="12" customHeight="1" x14ac:dyDescent="0.2">
      <c r="B31" s="167">
        <v>26</v>
      </c>
      <c r="C31" s="163">
        <v>0.36529</v>
      </c>
      <c r="D31" s="168">
        <v>26</v>
      </c>
      <c r="E31" s="14">
        <v>6.74</v>
      </c>
      <c r="F31" s="15">
        <v>5.59</v>
      </c>
      <c r="G31" s="17">
        <v>0</v>
      </c>
      <c r="H31" s="15">
        <v>3.65</v>
      </c>
      <c r="I31" s="15">
        <v>3.2</v>
      </c>
      <c r="J31" s="15">
        <v>3</v>
      </c>
      <c r="K31" s="166">
        <f t="shared" si="6"/>
        <v>10.630000000000027</v>
      </c>
      <c r="L31" s="14">
        <f t="shared" si="0"/>
        <v>64.789850000000172</v>
      </c>
      <c r="M31" s="15">
        <f t="shared" si="1"/>
        <v>49.695250000000129</v>
      </c>
      <c r="N31" s="15">
        <f t="shared" si="2"/>
        <v>0</v>
      </c>
      <c r="O31" s="15">
        <f t="shared" si="3"/>
        <v>38.799500000000101</v>
      </c>
      <c r="P31" s="8">
        <f t="shared" si="4"/>
        <v>34.016000000000091</v>
      </c>
      <c r="Q31" s="9">
        <f t="shared" si="5"/>
        <v>31.890000000000082</v>
      </c>
      <c r="R31" s="11"/>
      <c r="S31" s="11"/>
      <c r="T31" s="11"/>
      <c r="U31" s="11"/>
      <c r="V31" s="11"/>
      <c r="W31" s="11"/>
      <c r="X31" s="11"/>
      <c r="Y31" s="11"/>
      <c r="Z31" s="11"/>
      <c r="AA31" s="11"/>
    </row>
    <row r="32" spans="2:27" ht="12" customHeight="1" x14ac:dyDescent="0.2">
      <c r="B32" s="167">
        <v>27</v>
      </c>
      <c r="C32" s="163">
        <v>0.37556</v>
      </c>
      <c r="D32" s="168">
        <v>27</v>
      </c>
      <c r="E32" s="14">
        <v>0</v>
      </c>
      <c r="F32" s="15">
        <v>0</v>
      </c>
      <c r="G32" s="17">
        <v>3.83</v>
      </c>
      <c r="H32" s="15">
        <v>3.62</v>
      </c>
      <c r="I32" s="15">
        <v>3.2</v>
      </c>
      <c r="J32" s="15">
        <v>3</v>
      </c>
      <c r="K32" s="166">
        <f t="shared" si="6"/>
        <v>10.270000000000001</v>
      </c>
      <c r="L32" s="14">
        <f t="shared" si="0"/>
        <v>34.609900000000003</v>
      </c>
      <c r="M32" s="15">
        <f t="shared" si="1"/>
        <v>28.704650000000004</v>
      </c>
      <c r="N32" s="15">
        <f t="shared" si="2"/>
        <v>19.667050000000003</v>
      </c>
      <c r="O32" s="15">
        <f t="shared" si="3"/>
        <v>37.331450000000004</v>
      </c>
      <c r="P32" s="8">
        <f t="shared" si="4"/>
        <v>32.864000000000004</v>
      </c>
      <c r="Q32" s="9">
        <f t="shared" si="5"/>
        <v>30.810000000000002</v>
      </c>
      <c r="R32" s="11"/>
      <c r="S32" s="11"/>
      <c r="T32" s="11"/>
      <c r="U32" s="11"/>
      <c r="V32" s="11"/>
      <c r="W32" s="11"/>
      <c r="X32" s="11"/>
      <c r="Y32" s="11"/>
      <c r="Z32" s="11"/>
      <c r="AA32" s="11"/>
    </row>
    <row r="33" spans="2:27" ht="12" customHeight="1" x14ac:dyDescent="0.2">
      <c r="B33" s="167">
        <v>28</v>
      </c>
      <c r="C33" s="163">
        <v>0.38386999999999999</v>
      </c>
      <c r="D33" s="168">
        <v>28</v>
      </c>
      <c r="E33" s="14">
        <v>0</v>
      </c>
      <c r="F33" s="15">
        <v>0</v>
      </c>
      <c r="G33" s="17">
        <v>3.9</v>
      </c>
      <c r="H33" s="15">
        <v>3.65</v>
      </c>
      <c r="I33" s="15">
        <v>3.2</v>
      </c>
      <c r="J33" s="15">
        <v>3</v>
      </c>
      <c r="K33" s="166">
        <f t="shared" si="6"/>
        <v>8.3099999999999845</v>
      </c>
      <c r="L33" s="14">
        <f t="shared" si="0"/>
        <v>0</v>
      </c>
      <c r="M33" s="15">
        <f t="shared" si="1"/>
        <v>0</v>
      </c>
      <c r="N33" s="15">
        <f t="shared" si="2"/>
        <v>32.118149999999943</v>
      </c>
      <c r="O33" s="15">
        <f t="shared" si="3"/>
        <v>30.206849999999942</v>
      </c>
      <c r="P33" s="8">
        <f t="shared" si="4"/>
        <v>26.591999999999953</v>
      </c>
      <c r="Q33" s="9">
        <f t="shared" si="5"/>
        <v>24.929999999999954</v>
      </c>
      <c r="R33" s="11"/>
      <c r="S33" s="11"/>
      <c r="T33" s="11"/>
      <c r="U33" s="11"/>
      <c r="V33" s="11"/>
      <c r="W33" s="11"/>
      <c r="X33" s="11"/>
      <c r="Y33" s="11"/>
      <c r="Z33" s="11"/>
      <c r="AA33" s="11"/>
    </row>
    <row r="34" spans="2:27" ht="12" customHeight="1" x14ac:dyDescent="0.2">
      <c r="B34" s="167">
        <v>29</v>
      </c>
      <c r="C34" s="163">
        <v>0.39950000000000002</v>
      </c>
      <c r="D34" s="168">
        <v>29</v>
      </c>
      <c r="E34" s="14">
        <v>0</v>
      </c>
      <c r="F34" s="15">
        <v>0</v>
      </c>
      <c r="G34" s="15">
        <v>3.9</v>
      </c>
      <c r="H34" s="15">
        <v>3.65</v>
      </c>
      <c r="I34" s="15">
        <v>3.2</v>
      </c>
      <c r="J34" s="15">
        <v>3</v>
      </c>
      <c r="K34" s="166">
        <f t="shared" si="6"/>
        <v>15.630000000000033</v>
      </c>
      <c r="L34" s="14">
        <f t="shared" si="0"/>
        <v>0</v>
      </c>
      <c r="M34" s="15">
        <f t="shared" si="1"/>
        <v>0</v>
      </c>
      <c r="N34" s="15">
        <f t="shared" si="2"/>
        <v>60.957000000000129</v>
      </c>
      <c r="O34" s="15">
        <f t="shared" si="3"/>
        <v>57.049500000000116</v>
      </c>
      <c r="P34" s="8">
        <f t="shared" si="4"/>
        <v>50.016000000000105</v>
      </c>
      <c r="Q34" s="9">
        <f t="shared" si="5"/>
        <v>46.8900000000001</v>
      </c>
      <c r="R34" s="11"/>
      <c r="S34" s="11"/>
      <c r="T34" s="11"/>
      <c r="U34" s="11"/>
      <c r="V34" s="11"/>
      <c r="W34" s="11"/>
      <c r="X34" s="11"/>
      <c r="Y34" s="11"/>
      <c r="Z34" s="11"/>
      <c r="AA34" s="11"/>
    </row>
    <row r="35" spans="2:27" ht="12" customHeight="1" x14ac:dyDescent="0.2">
      <c r="B35" s="167">
        <v>30</v>
      </c>
      <c r="C35" s="163">
        <v>0.41009299999999999</v>
      </c>
      <c r="D35" s="168">
        <v>30</v>
      </c>
      <c r="E35" s="14">
        <v>5.75</v>
      </c>
      <c r="F35" s="15">
        <v>4.83</v>
      </c>
      <c r="G35" s="15">
        <v>0</v>
      </c>
      <c r="H35" s="15">
        <v>3.65</v>
      </c>
      <c r="I35" s="15">
        <v>3.2</v>
      </c>
      <c r="J35" s="15">
        <v>3</v>
      </c>
      <c r="K35" s="166">
        <f t="shared" si="6"/>
        <v>10.592999999999964</v>
      </c>
      <c r="L35" s="14">
        <f t="shared" si="0"/>
        <v>30.454874999999898</v>
      </c>
      <c r="M35" s="15">
        <f t="shared" si="1"/>
        <v>25.582094999999914</v>
      </c>
      <c r="N35" s="15">
        <f t="shared" si="2"/>
        <v>20.656349999999929</v>
      </c>
      <c r="O35" s="15">
        <f t="shared" si="3"/>
        <v>38.664449999999867</v>
      </c>
      <c r="P35" s="8">
        <f t="shared" si="4"/>
        <v>33.89759999999989</v>
      </c>
      <c r="Q35" s="9">
        <f t="shared" si="5"/>
        <v>31.778999999999893</v>
      </c>
      <c r="R35" s="11"/>
      <c r="S35" s="11"/>
      <c r="T35" s="11"/>
      <c r="U35" s="11"/>
      <c r="V35" s="11"/>
      <c r="W35" s="11"/>
      <c r="X35" s="11"/>
      <c r="Y35" s="11"/>
      <c r="Z35" s="11"/>
      <c r="AA35" s="11"/>
    </row>
    <row r="36" spans="2:27" ht="12" customHeight="1" x14ac:dyDescent="0.2">
      <c r="B36" s="167">
        <v>31</v>
      </c>
      <c r="C36" s="163">
        <v>0.43092999999999998</v>
      </c>
      <c r="D36" s="168">
        <v>31</v>
      </c>
      <c r="E36" s="14">
        <v>0</v>
      </c>
      <c r="F36" s="15">
        <v>0</v>
      </c>
      <c r="G36" s="15">
        <v>3.9</v>
      </c>
      <c r="H36" s="15">
        <v>3.65</v>
      </c>
      <c r="I36" s="15">
        <v>3.2</v>
      </c>
      <c r="J36" s="15">
        <v>3</v>
      </c>
      <c r="K36" s="166">
        <f t="shared" si="6"/>
        <v>20.836999999999996</v>
      </c>
      <c r="L36" s="14">
        <f t="shared" si="0"/>
        <v>59.90637499999999</v>
      </c>
      <c r="M36" s="15">
        <f t="shared" si="1"/>
        <v>50.32135499999999</v>
      </c>
      <c r="N36" s="15">
        <f t="shared" si="2"/>
        <v>40.632149999999989</v>
      </c>
      <c r="O36" s="15">
        <f t="shared" si="3"/>
        <v>76.05504999999998</v>
      </c>
      <c r="P36" s="8">
        <f t="shared" si="4"/>
        <v>66.678399999999996</v>
      </c>
      <c r="Q36" s="9">
        <f t="shared" si="5"/>
        <v>62.510999999999989</v>
      </c>
      <c r="R36" s="11"/>
      <c r="S36" s="11"/>
      <c r="T36" s="11"/>
      <c r="U36" s="11"/>
      <c r="V36" s="11"/>
      <c r="W36" s="11"/>
      <c r="X36" s="11"/>
      <c r="Y36" s="11"/>
      <c r="Z36" s="11"/>
      <c r="AA36" s="11"/>
    </row>
    <row r="37" spans="2:27" ht="12" customHeight="1" x14ac:dyDescent="0.2">
      <c r="B37" s="167">
        <v>32</v>
      </c>
      <c r="C37" s="163">
        <v>0.45093</v>
      </c>
      <c r="D37" s="168">
        <v>32</v>
      </c>
      <c r="E37" s="14">
        <v>0</v>
      </c>
      <c r="F37" s="15">
        <v>0</v>
      </c>
      <c r="G37" s="15">
        <v>3.9</v>
      </c>
      <c r="H37" s="15">
        <v>3.65</v>
      </c>
      <c r="I37" s="15">
        <v>3.2</v>
      </c>
      <c r="J37" s="15">
        <v>3</v>
      </c>
      <c r="K37" s="166">
        <f t="shared" si="6"/>
        <v>20.000000000000018</v>
      </c>
      <c r="L37" s="14">
        <f t="shared" si="0"/>
        <v>0</v>
      </c>
      <c r="M37" s="15">
        <f t="shared" si="1"/>
        <v>0</v>
      </c>
      <c r="N37" s="15">
        <f t="shared" si="2"/>
        <v>78.000000000000071</v>
      </c>
      <c r="O37" s="15">
        <f t="shared" si="3"/>
        <v>73.000000000000057</v>
      </c>
      <c r="P37" s="8">
        <f t="shared" si="4"/>
        <v>64.000000000000057</v>
      </c>
      <c r="Q37" s="9">
        <f t="shared" si="5"/>
        <v>60.000000000000057</v>
      </c>
      <c r="R37" s="17"/>
      <c r="S37" s="17"/>
      <c r="T37" s="17"/>
      <c r="U37" s="17"/>
      <c r="V37" s="17"/>
      <c r="W37" s="17"/>
      <c r="X37" s="17"/>
      <c r="Y37" s="17"/>
      <c r="Z37" s="17"/>
      <c r="AA37" s="17"/>
    </row>
    <row r="38" spans="2:27" ht="12" customHeight="1" x14ac:dyDescent="0.2">
      <c r="B38" s="167">
        <v>33</v>
      </c>
      <c r="C38" s="163">
        <v>0.46633000000000002</v>
      </c>
      <c r="D38" s="168">
        <v>33</v>
      </c>
      <c r="E38" s="14">
        <v>0</v>
      </c>
      <c r="F38" s="15">
        <v>0</v>
      </c>
      <c r="G38" s="15">
        <v>4.1500000000000004</v>
      </c>
      <c r="H38" s="15">
        <v>3.9</v>
      </c>
      <c r="I38" s="15">
        <v>3.45</v>
      </c>
      <c r="J38" s="15">
        <v>3.25</v>
      </c>
      <c r="K38" s="166">
        <f t="shared" si="6"/>
        <v>15.400000000000025</v>
      </c>
      <c r="L38" s="14">
        <f t="shared" si="0"/>
        <v>0</v>
      </c>
      <c r="M38" s="15">
        <f t="shared" si="1"/>
        <v>0</v>
      </c>
      <c r="N38" s="15">
        <f t="shared" si="2"/>
        <v>61.985000000000106</v>
      </c>
      <c r="O38" s="15">
        <f t="shared" si="3"/>
        <v>58.13500000000009</v>
      </c>
      <c r="P38" s="8">
        <f t="shared" si="4"/>
        <v>51.205000000000084</v>
      </c>
      <c r="Q38" s="9">
        <f t="shared" si="5"/>
        <v>48.125000000000078</v>
      </c>
      <c r="R38" s="17"/>
      <c r="S38" s="17"/>
      <c r="T38" s="17"/>
      <c r="U38" s="17"/>
      <c r="V38" s="17"/>
      <c r="W38" s="17"/>
      <c r="X38" s="17"/>
      <c r="Y38" s="17"/>
      <c r="Z38" s="17"/>
      <c r="AA38" s="17"/>
    </row>
    <row r="39" spans="2:27" ht="12" customHeight="1" x14ac:dyDescent="0.2">
      <c r="B39" s="167">
        <v>34</v>
      </c>
      <c r="C39" s="163">
        <v>0.48270999999999997</v>
      </c>
      <c r="D39" s="168" t="s">
        <v>77</v>
      </c>
      <c r="E39" s="14">
        <v>6.62</v>
      </c>
      <c r="F39" s="15">
        <v>3.83</v>
      </c>
      <c r="G39" s="15">
        <v>0</v>
      </c>
      <c r="H39" s="15">
        <v>5.05</v>
      </c>
      <c r="I39" s="15">
        <v>4.5999999999999996</v>
      </c>
      <c r="J39" s="15">
        <v>4.4000000000000004</v>
      </c>
      <c r="K39" s="166">
        <f t="shared" si="6"/>
        <v>16.379999999999949</v>
      </c>
      <c r="L39" s="14">
        <f t="shared" si="0"/>
        <v>54.217799999999833</v>
      </c>
      <c r="M39" s="15">
        <f t="shared" si="1"/>
        <v>31.367699999999903</v>
      </c>
      <c r="N39" s="15">
        <f t="shared" si="2"/>
        <v>33.988499999999895</v>
      </c>
      <c r="O39" s="15">
        <f t="shared" si="3"/>
        <v>73.300499999999772</v>
      </c>
      <c r="P39" s="8">
        <f t="shared" si="4"/>
        <v>65.929499999999805</v>
      </c>
      <c r="Q39" s="9">
        <f t="shared" si="5"/>
        <v>62.653499999999809</v>
      </c>
      <c r="R39" s="17"/>
      <c r="S39" s="17"/>
      <c r="T39" s="17"/>
      <c r="U39" s="17"/>
      <c r="V39" s="17"/>
      <c r="W39" s="17"/>
      <c r="X39" s="17"/>
      <c r="Y39" s="17"/>
      <c r="Z39" s="17"/>
      <c r="AA39" s="17"/>
    </row>
    <row r="40" spans="2:27" ht="12" customHeight="1" x14ac:dyDescent="0.2">
      <c r="B40" s="167">
        <v>35</v>
      </c>
      <c r="C40" s="163">
        <v>0.48759000000000002</v>
      </c>
      <c r="D40" s="168" t="s">
        <v>78</v>
      </c>
      <c r="E40" s="14">
        <v>8.69</v>
      </c>
      <c r="F40" s="15">
        <v>5.97</v>
      </c>
      <c r="G40" s="15">
        <v>0</v>
      </c>
      <c r="H40" s="15">
        <v>5.05</v>
      </c>
      <c r="I40" s="15">
        <v>4.5999999999999996</v>
      </c>
      <c r="J40" s="15">
        <v>4.4000000000000004</v>
      </c>
      <c r="K40" s="166">
        <f t="shared" si="6"/>
        <v>4.8800000000000505</v>
      </c>
      <c r="L40" s="14">
        <f t="shared" si="0"/>
        <v>37.356400000000384</v>
      </c>
      <c r="M40" s="15">
        <f t="shared" si="1"/>
        <v>23.912000000000248</v>
      </c>
      <c r="N40" s="15">
        <f t="shared" si="2"/>
        <v>0</v>
      </c>
      <c r="O40" s="15">
        <f t="shared" si="3"/>
        <v>24.644000000000254</v>
      </c>
      <c r="P40" s="8">
        <f t="shared" si="4"/>
        <v>22.448000000000231</v>
      </c>
      <c r="Q40" s="9">
        <f t="shared" si="5"/>
        <v>21.472000000000225</v>
      </c>
      <c r="R40" s="11"/>
      <c r="S40" s="11"/>
      <c r="T40" s="11"/>
      <c r="U40" s="11"/>
      <c r="V40" s="11"/>
      <c r="W40" s="11"/>
      <c r="X40" s="11"/>
      <c r="Y40" s="11"/>
      <c r="Z40" s="11"/>
      <c r="AA40" s="11"/>
    </row>
    <row r="41" spans="2:27" ht="12" customHeight="1" x14ac:dyDescent="0.2">
      <c r="B41" s="167">
        <v>36</v>
      </c>
      <c r="C41" s="163">
        <v>0.49247000000000002</v>
      </c>
      <c r="D41" s="168" t="s">
        <v>79</v>
      </c>
      <c r="E41" s="14">
        <v>6.73</v>
      </c>
      <c r="F41" s="15">
        <v>4.13</v>
      </c>
      <c r="G41" s="15">
        <v>0</v>
      </c>
      <c r="H41" s="15">
        <v>5.05</v>
      </c>
      <c r="I41" s="15">
        <v>4.5999999999999996</v>
      </c>
      <c r="J41" s="15">
        <v>4.4000000000000004</v>
      </c>
      <c r="K41" s="166">
        <f t="shared" si="6"/>
        <v>4.8799999999999955</v>
      </c>
      <c r="L41" s="14">
        <f t="shared" si="0"/>
        <v>37.624799999999965</v>
      </c>
      <c r="M41" s="15">
        <f t="shared" si="1"/>
        <v>24.643999999999977</v>
      </c>
      <c r="N41" s="15">
        <f t="shared" si="2"/>
        <v>0</v>
      </c>
      <c r="O41" s="15">
        <f t="shared" si="3"/>
        <v>24.643999999999977</v>
      </c>
      <c r="P41" s="8">
        <f t="shared" si="4"/>
        <v>22.447999999999979</v>
      </c>
      <c r="Q41" s="9">
        <f t="shared" si="5"/>
        <v>21.47199999999998</v>
      </c>
      <c r="R41" s="11"/>
      <c r="S41" s="11"/>
      <c r="T41" s="11"/>
      <c r="U41" s="11"/>
      <c r="V41" s="11"/>
      <c r="W41" s="11"/>
      <c r="X41" s="11"/>
      <c r="Y41" s="11"/>
      <c r="Z41" s="11"/>
      <c r="AA41" s="11"/>
    </row>
    <row r="42" spans="2:27" ht="12" customHeight="1" x14ac:dyDescent="0.2">
      <c r="B42" s="167">
        <v>37</v>
      </c>
      <c r="C42" s="163">
        <v>0.51044</v>
      </c>
      <c r="D42" s="168">
        <v>37</v>
      </c>
      <c r="E42" s="14">
        <v>4.91</v>
      </c>
      <c r="F42" s="15">
        <v>2.66</v>
      </c>
      <c r="G42" s="15">
        <v>0</v>
      </c>
      <c r="H42" s="15">
        <v>3.79</v>
      </c>
      <c r="I42" s="15">
        <v>3.34</v>
      </c>
      <c r="J42" s="15">
        <v>3.14</v>
      </c>
      <c r="K42" s="166">
        <f t="shared" si="6"/>
        <v>17.969999999999985</v>
      </c>
      <c r="L42" s="14">
        <f t="shared" si="0"/>
        <v>104.58539999999992</v>
      </c>
      <c r="M42" s="15">
        <f t="shared" si="1"/>
        <v>61.008149999999951</v>
      </c>
      <c r="N42" s="15">
        <f t="shared" si="2"/>
        <v>0</v>
      </c>
      <c r="O42" s="15">
        <f t="shared" si="3"/>
        <v>79.427399999999935</v>
      </c>
      <c r="P42" s="8">
        <f t="shared" si="4"/>
        <v>71.340899999999934</v>
      </c>
      <c r="Q42" s="9">
        <f t="shared" si="5"/>
        <v>67.746899999999954</v>
      </c>
      <c r="R42" s="11"/>
      <c r="S42" s="11"/>
      <c r="T42" s="11"/>
      <c r="U42" s="11"/>
      <c r="V42" s="11"/>
      <c r="W42" s="11"/>
      <c r="X42" s="11"/>
      <c r="Y42" s="11"/>
      <c r="Z42" s="11"/>
      <c r="AA42" s="11"/>
    </row>
    <row r="43" spans="2:27" ht="12" customHeight="1" x14ac:dyDescent="0.2">
      <c r="B43" s="167">
        <v>38</v>
      </c>
      <c r="C43" s="163">
        <v>0.52293999999999996</v>
      </c>
      <c r="D43" s="168">
        <v>38</v>
      </c>
      <c r="E43" s="14">
        <v>4.4000000000000004</v>
      </c>
      <c r="F43" s="15">
        <v>1.34</v>
      </c>
      <c r="G43" s="15">
        <v>0</v>
      </c>
      <c r="H43" s="15">
        <v>4.05</v>
      </c>
      <c r="I43" s="15">
        <v>3.63</v>
      </c>
      <c r="J43" s="15">
        <v>3.43</v>
      </c>
      <c r="K43" s="166">
        <f t="shared" si="6"/>
        <v>12.499999999999956</v>
      </c>
      <c r="L43" s="14">
        <f t="shared" si="0"/>
        <v>58.187499999999794</v>
      </c>
      <c r="M43" s="15">
        <f t="shared" si="1"/>
        <v>24.999999999999911</v>
      </c>
      <c r="N43" s="15">
        <f t="shared" si="2"/>
        <v>0</v>
      </c>
      <c r="O43" s="15">
        <f t="shared" si="3"/>
        <v>48.999999999999822</v>
      </c>
      <c r="P43" s="8">
        <f t="shared" si="4"/>
        <v>43.562499999999844</v>
      </c>
      <c r="Q43" s="9">
        <f t="shared" si="5"/>
        <v>41.062499999999858</v>
      </c>
      <c r="R43" s="11"/>
      <c r="S43" s="11"/>
      <c r="T43" s="11"/>
      <c r="U43" s="11"/>
      <c r="V43" s="11"/>
      <c r="W43" s="11"/>
      <c r="X43" s="11"/>
      <c r="Y43" s="11"/>
      <c r="Z43" s="11"/>
      <c r="AA43" s="11"/>
    </row>
    <row r="44" spans="2:27" ht="12" customHeight="1" x14ac:dyDescent="0.2">
      <c r="B44" s="167">
        <v>39</v>
      </c>
      <c r="C44" s="163">
        <v>0.53427000000000002</v>
      </c>
      <c r="D44" s="168" t="s">
        <v>80</v>
      </c>
      <c r="E44" s="14">
        <v>0</v>
      </c>
      <c r="F44" s="15">
        <v>0</v>
      </c>
      <c r="G44" s="15">
        <v>4.9000000000000004</v>
      </c>
      <c r="H44" s="15">
        <v>4.6500000000000004</v>
      </c>
      <c r="I44" s="15">
        <v>4.2</v>
      </c>
      <c r="J44" s="15">
        <v>4</v>
      </c>
      <c r="K44" s="166">
        <f t="shared" si="6"/>
        <v>11.330000000000062</v>
      </c>
      <c r="L44" s="14">
        <f t="shared" si="0"/>
        <v>24.92600000000014</v>
      </c>
      <c r="M44" s="15">
        <f t="shared" si="1"/>
        <v>7.5911000000000426</v>
      </c>
      <c r="N44" s="15">
        <f t="shared" si="2"/>
        <v>27.758500000000154</v>
      </c>
      <c r="O44" s="15">
        <f t="shared" si="3"/>
        <v>49.285500000000269</v>
      </c>
      <c r="P44" s="8">
        <f t="shared" si="4"/>
        <v>44.356950000000246</v>
      </c>
      <c r="Q44" s="9">
        <f t="shared" si="5"/>
        <v>42.090950000000227</v>
      </c>
      <c r="R44" s="11"/>
      <c r="S44" s="11"/>
      <c r="T44" s="11"/>
      <c r="U44" s="11"/>
      <c r="V44" s="11"/>
      <c r="W44" s="11"/>
      <c r="X44" s="11"/>
      <c r="Y44" s="11"/>
      <c r="Z44" s="11"/>
      <c r="AA44" s="11"/>
    </row>
    <row r="45" spans="2:27" ht="12" customHeight="1" x14ac:dyDescent="0.2">
      <c r="B45" s="167">
        <v>40</v>
      </c>
      <c r="C45" s="163">
        <v>0.54483999999999999</v>
      </c>
      <c r="D45" s="168" t="s">
        <v>81</v>
      </c>
      <c r="E45" s="14">
        <v>0</v>
      </c>
      <c r="F45" s="15">
        <v>0</v>
      </c>
      <c r="G45" s="15">
        <v>4.9000000000000004</v>
      </c>
      <c r="H45" s="15">
        <v>4.6500000000000004</v>
      </c>
      <c r="I45" s="15">
        <v>4.2</v>
      </c>
      <c r="J45" s="15">
        <v>4</v>
      </c>
      <c r="K45" s="166">
        <f t="shared" si="6"/>
        <v>10.569999999999968</v>
      </c>
      <c r="L45" s="14">
        <f t="shared" si="0"/>
        <v>0</v>
      </c>
      <c r="M45" s="15">
        <f t="shared" si="1"/>
        <v>0</v>
      </c>
      <c r="N45" s="15">
        <f t="shared" si="2"/>
        <v>51.79299999999985</v>
      </c>
      <c r="O45" s="15">
        <f t="shared" si="3"/>
        <v>49.150499999999859</v>
      </c>
      <c r="P45" s="8">
        <f t="shared" si="4"/>
        <v>44.39399999999987</v>
      </c>
      <c r="Q45" s="9">
        <f t="shared" si="5"/>
        <v>42.279999999999873</v>
      </c>
      <c r="R45" s="11"/>
      <c r="S45" s="11"/>
      <c r="T45" s="11"/>
      <c r="U45" s="11"/>
      <c r="V45" s="11"/>
      <c r="W45" s="11"/>
      <c r="X45" s="11"/>
      <c r="Y45" s="11"/>
      <c r="Z45" s="11"/>
      <c r="AA45" s="11"/>
    </row>
    <row r="46" spans="2:27" ht="12" customHeight="1" x14ac:dyDescent="0.2">
      <c r="B46" s="167">
        <v>41</v>
      </c>
      <c r="C46" s="163">
        <v>0.55540999999999996</v>
      </c>
      <c r="D46" s="168" t="s">
        <v>82</v>
      </c>
      <c r="E46" s="14">
        <v>0</v>
      </c>
      <c r="F46" s="15">
        <v>0</v>
      </c>
      <c r="G46" s="15">
        <v>4.9000000000000004</v>
      </c>
      <c r="H46" s="15">
        <v>4.6500000000000004</v>
      </c>
      <c r="I46" s="15">
        <v>4.2</v>
      </c>
      <c r="J46" s="15">
        <v>4</v>
      </c>
      <c r="K46" s="166">
        <f t="shared" si="6"/>
        <v>10.569999999999968</v>
      </c>
      <c r="L46" s="14">
        <f t="shared" si="0"/>
        <v>0</v>
      </c>
      <c r="M46" s="15">
        <f t="shared" si="1"/>
        <v>0</v>
      </c>
      <c r="N46" s="15">
        <f t="shared" si="2"/>
        <v>51.79299999999985</v>
      </c>
      <c r="O46" s="15">
        <f t="shared" si="3"/>
        <v>49.150499999999859</v>
      </c>
      <c r="P46" s="8">
        <f t="shared" si="4"/>
        <v>44.39399999999987</v>
      </c>
      <c r="Q46" s="9">
        <f t="shared" si="5"/>
        <v>42.279999999999873</v>
      </c>
      <c r="R46" s="11"/>
      <c r="S46" s="11"/>
      <c r="T46" s="11"/>
      <c r="U46" s="11"/>
      <c r="V46" s="11"/>
      <c r="W46" s="11"/>
      <c r="X46" s="11"/>
      <c r="Y46" s="11"/>
      <c r="Z46" s="11"/>
      <c r="AA46" s="11"/>
    </row>
    <row r="47" spans="2:27" ht="12" customHeight="1" x14ac:dyDescent="0.2">
      <c r="B47" s="167">
        <v>42</v>
      </c>
      <c r="C47" s="163">
        <v>0.57540999999999998</v>
      </c>
      <c r="D47" s="168">
        <v>42</v>
      </c>
      <c r="E47" s="14">
        <v>0</v>
      </c>
      <c r="F47" s="15">
        <v>0</v>
      </c>
      <c r="G47" s="15">
        <v>3.9</v>
      </c>
      <c r="H47" s="15">
        <v>3.65</v>
      </c>
      <c r="I47" s="15">
        <v>3.2</v>
      </c>
      <c r="J47" s="15">
        <v>3</v>
      </c>
      <c r="K47" s="166">
        <f t="shared" si="6"/>
        <v>20.000000000000018</v>
      </c>
      <c r="L47" s="14">
        <f t="shared" si="0"/>
        <v>0</v>
      </c>
      <c r="M47" s="15">
        <f t="shared" si="1"/>
        <v>0</v>
      </c>
      <c r="N47" s="15">
        <f t="shared" si="2"/>
        <v>88.000000000000085</v>
      </c>
      <c r="O47" s="15">
        <f t="shared" si="3"/>
        <v>83.000000000000085</v>
      </c>
      <c r="P47" s="8">
        <f t="shared" si="4"/>
        <v>74.000000000000071</v>
      </c>
      <c r="Q47" s="9">
        <f t="shared" si="5"/>
        <v>70.000000000000057</v>
      </c>
      <c r="R47" s="11"/>
      <c r="S47" s="11"/>
      <c r="T47" s="11"/>
      <c r="U47" s="11"/>
      <c r="V47" s="11"/>
      <c r="W47" s="11"/>
      <c r="X47" s="11"/>
      <c r="Y47" s="11"/>
      <c r="Z47" s="11"/>
      <c r="AA47" s="11"/>
    </row>
    <row r="48" spans="2:27" ht="12" customHeight="1" x14ac:dyDescent="0.2">
      <c r="B48" s="167">
        <v>43</v>
      </c>
      <c r="C48" s="163">
        <v>0.58699000000000001</v>
      </c>
      <c r="D48" s="168">
        <v>43</v>
      </c>
      <c r="E48" s="14">
        <v>6.44</v>
      </c>
      <c r="F48" s="15">
        <v>5.38</v>
      </c>
      <c r="G48" s="15">
        <v>0</v>
      </c>
      <c r="H48" s="15">
        <v>3.65</v>
      </c>
      <c r="I48" s="15">
        <v>3.2</v>
      </c>
      <c r="J48" s="15">
        <v>3</v>
      </c>
      <c r="K48" s="166">
        <f t="shared" si="6"/>
        <v>11.580000000000034</v>
      </c>
      <c r="L48" s="14">
        <f t="shared" si="0"/>
        <v>37.287600000000111</v>
      </c>
      <c r="M48" s="15">
        <f t="shared" si="1"/>
        <v>31.15020000000009</v>
      </c>
      <c r="N48" s="15">
        <f t="shared" si="2"/>
        <v>22.581000000000067</v>
      </c>
      <c r="O48" s="15">
        <f t="shared" si="3"/>
        <v>42.267000000000124</v>
      </c>
      <c r="P48" s="8">
        <f t="shared" si="4"/>
        <v>37.056000000000111</v>
      </c>
      <c r="Q48" s="9">
        <f t="shared" si="5"/>
        <v>34.740000000000101</v>
      </c>
      <c r="R48" s="11"/>
      <c r="S48" s="11"/>
      <c r="T48" s="11"/>
      <c r="U48" s="11"/>
      <c r="V48" s="11"/>
      <c r="W48" s="11"/>
      <c r="X48" s="11"/>
      <c r="Y48" s="11"/>
      <c r="Z48" s="11"/>
      <c r="AA48" s="11"/>
    </row>
    <row r="49" spans="2:27" ht="12" customHeight="1" x14ac:dyDescent="0.2">
      <c r="B49" s="167">
        <v>44</v>
      </c>
      <c r="C49" s="163">
        <v>0.60035000000000005</v>
      </c>
      <c r="D49" s="168" t="s">
        <v>84</v>
      </c>
      <c r="E49" s="14">
        <v>0</v>
      </c>
      <c r="F49" s="15">
        <v>0</v>
      </c>
      <c r="G49" s="15">
        <v>3.9</v>
      </c>
      <c r="H49" s="15">
        <v>3.65</v>
      </c>
      <c r="I49" s="15">
        <v>3.2</v>
      </c>
      <c r="J49" s="15">
        <v>3</v>
      </c>
      <c r="K49" s="166">
        <f t="shared" si="6"/>
        <v>13.360000000000039</v>
      </c>
      <c r="L49" s="14">
        <f t="shared" si="0"/>
        <v>43.019200000000126</v>
      </c>
      <c r="M49" s="15">
        <f t="shared" si="1"/>
        <v>35.938400000000101</v>
      </c>
      <c r="N49" s="15">
        <f t="shared" si="2"/>
        <v>26.052000000000074</v>
      </c>
      <c r="O49" s="15">
        <f t="shared" si="3"/>
        <v>48.764000000000138</v>
      </c>
      <c r="P49" s="8">
        <f t="shared" si="4"/>
        <v>42.752000000000123</v>
      </c>
      <c r="Q49" s="9">
        <f t="shared" si="5"/>
        <v>40.080000000000112</v>
      </c>
      <c r="R49" s="11"/>
      <c r="S49" s="11"/>
      <c r="T49" s="11"/>
      <c r="U49" s="11"/>
      <c r="V49" s="11"/>
      <c r="W49" s="11"/>
      <c r="X49" s="11"/>
      <c r="Y49" s="11"/>
      <c r="Z49" s="11"/>
      <c r="AA49" s="11"/>
    </row>
    <row r="50" spans="2:27" ht="12" customHeight="1" thickBot="1" x14ac:dyDescent="0.25">
      <c r="B50" s="167">
        <v>45</v>
      </c>
      <c r="C50" s="163">
        <v>0.61077999999999999</v>
      </c>
      <c r="D50" s="168" t="s">
        <v>83</v>
      </c>
      <c r="E50" s="14">
        <v>0</v>
      </c>
      <c r="F50" s="15">
        <v>0</v>
      </c>
      <c r="G50" s="15">
        <v>3.46</v>
      </c>
      <c r="H50" s="15">
        <v>3.34</v>
      </c>
      <c r="I50" s="15">
        <v>3.11</v>
      </c>
      <c r="J50" s="15">
        <v>3</v>
      </c>
      <c r="K50" s="166">
        <f t="shared" si="6"/>
        <v>10.429999999999939</v>
      </c>
      <c r="L50" s="14">
        <f t="shared" si="0"/>
        <v>0</v>
      </c>
      <c r="M50" s="15">
        <f t="shared" si="1"/>
        <v>0</v>
      </c>
      <c r="N50" s="15">
        <f t="shared" si="2"/>
        <v>38.382399999999777</v>
      </c>
      <c r="O50" s="15">
        <f t="shared" si="3"/>
        <v>36.452849999999792</v>
      </c>
      <c r="P50" s="8">
        <f t="shared" si="4"/>
        <v>32.906649999999814</v>
      </c>
      <c r="Q50" s="9">
        <f t="shared" si="5"/>
        <v>31.289999999999818</v>
      </c>
      <c r="R50" s="11"/>
      <c r="S50" s="11"/>
      <c r="T50" s="11"/>
      <c r="U50" s="11"/>
      <c r="V50" s="11"/>
      <c r="W50" s="11"/>
      <c r="X50" s="11"/>
      <c r="Y50" s="11"/>
      <c r="Z50" s="11"/>
      <c r="AA50" s="11"/>
    </row>
    <row r="51" spans="2:27" ht="47.25" customHeight="1" thickTop="1" thickBot="1" x14ac:dyDescent="0.25">
      <c r="B51" s="225" t="s">
        <v>43</v>
      </c>
      <c r="C51" s="225"/>
      <c r="D51" s="225"/>
      <c r="E51" s="169" t="s">
        <v>27</v>
      </c>
      <c r="F51" s="170" t="s">
        <v>27</v>
      </c>
      <c r="G51" s="170" t="s">
        <v>27</v>
      </c>
      <c r="H51" s="170" t="s">
        <v>27</v>
      </c>
      <c r="I51" s="170" t="s">
        <v>27</v>
      </c>
      <c r="J51" s="171" t="s">
        <v>27</v>
      </c>
      <c r="K51" s="172">
        <f t="shared" ref="K51:Q51" si="7">SUM(K6:K50)</f>
        <v>610.77999999999986</v>
      </c>
      <c r="L51" s="173">
        <f t="shared" si="7"/>
        <v>715.42770000000019</v>
      </c>
      <c r="M51" s="174">
        <f t="shared" si="7"/>
        <v>467.6285000000002</v>
      </c>
      <c r="N51" s="174">
        <f t="shared" si="7"/>
        <v>1869.0435</v>
      </c>
      <c r="O51" s="174">
        <f t="shared" si="7"/>
        <v>2254.2152000000001</v>
      </c>
      <c r="P51" s="48">
        <f t="shared" si="7"/>
        <v>1993.8713999999998</v>
      </c>
      <c r="Q51" s="49">
        <f t="shared" si="7"/>
        <v>1877.8397500000001</v>
      </c>
      <c r="R51" s="11"/>
      <c r="S51" s="11"/>
      <c r="T51" s="11"/>
      <c r="U51" s="11"/>
      <c r="V51" s="11"/>
      <c r="W51" s="11"/>
      <c r="X51" s="11"/>
      <c r="Y51" s="11"/>
      <c r="Z51" s="11"/>
      <c r="AA51" s="11"/>
    </row>
    <row r="52" spans="2:27" ht="12" customHeight="1" x14ac:dyDescent="0.2">
      <c r="B52" s="19" t="s">
        <v>22</v>
      </c>
      <c r="C52" s="19"/>
      <c r="E52" s="16"/>
      <c r="F52" s="16"/>
      <c r="G52" s="16"/>
      <c r="H52" s="16"/>
      <c r="I52" s="16"/>
      <c r="J52" s="16"/>
      <c r="O52" s="224"/>
      <c r="P52" s="224"/>
      <c r="Q52" s="36"/>
      <c r="R52" s="11"/>
      <c r="S52" s="11"/>
      <c r="T52" s="11"/>
      <c r="U52" s="11"/>
      <c r="V52" s="11"/>
      <c r="W52" s="11"/>
      <c r="X52" s="11"/>
      <c r="Y52" s="11"/>
      <c r="Z52" s="11"/>
      <c r="AA52" s="11"/>
    </row>
    <row r="53" spans="2:27" ht="12.95" customHeight="1" x14ac:dyDescent="0.2">
      <c r="B53" s="53" t="s">
        <v>109</v>
      </c>
      <c r="C53" s="53"/>
      <c r="D53" s="53"/>
      <c r="E53" s="136"/>
      <c r="F53" s="136"/>
      <c r="I53" s="137">
        <f>L51</f>
        <v>715.42770000000019</v>
      </c>
      <c r="J53" s="6" t="s">
        <v>23</v>
      </c>
      <c r="K53" s="53"/>
      <c r="L53" s="136"/>
      <c r="M53" s="136"/>
      <c r="N53" s="6"/>
      <c r="O53" s="224"/>
      <c r="P53" s="224"/>
      <c r="Q53" s="36"/>
      <c r="R53" s="75"/>
      <c r="S53" s="75"/>
      <c r="T53" s="75"/>
      <c r="U53" s="75"/>
      <c r="V53" s="75"/>
      <c r="W53" s="75"/>
      <c r="X53" s="75"/>
      <c r="Y53" s="75"/>
      <c r="Z53" s="75"/>
      <c r="AA53" s="75"/>
    </row>
    <row r="54" spans="2:27" ht="12.95" customHeight="1" x14ac:dyDescent="0.2">
      <c r="B54" s="53" t="s">
        <v>110</v>
      </c>
      <c r="C54" s="53"/>
      <c r="D54" s="53"/>
      <c r="E54" s="136"/>
      <c r="F54" s="136"/>
      <c r="I54" s="137">
        <f>M51</f>
        <v>467.6285000000002</v>
      </c>
      <c r="J54" s="6" t="s">
        <v>24</v>
      </c>
      <c r="K54" s="53"/>
      <c r="L54" s="136"/>
      <c r="M54" s="136"/>
      <c r="N54" s="6"/>
      <c r="R54" s="75"/>
      <c r="S54" s="75"/>
      <c r="T54" s="75"/>
      <c r="U54" s="75"/>
      <c r="V54" s="75"/>
      <c r="W54" s="75"/>
      <c r="X54" s="75"/>
      <c r="Y54" s="75"/>
      <c r="Z54" s="75"/>
      <c r="AA54" s="75"/>
    </row>
    <row r="55" spans="2:27" ht="12.95" customHeight="1" x14ac:dyDescent="0.2">
      <c r="B55" s="53" t="s">
        <v>111</v>
      </c>
      <c r="C55" s="53"/>
      <c r="D55" s="53"/>
      <c r="E55" s="136"/>
      <c r="F55" s="136"/>
      <c r="I55" s="137">
        <f>N51</f>
        <v>1869.0435</v>
      </c>
      <c r="J55" s="6" t="s">
        <v>24</v>
      </c>
      <c r="K55" s="53"/>
      <c r="L55" s="136"/>
      <c r="M55" s="136"/>
      <c r="N55" s="6"/>
      <c r="R55" s="107"/>
      <c r="S55" s="33"/>
      <c r="T55" s="44"/>
      <c r="U55" s="44"/>
      <c r="V55" s="44"/>
      <c r="W55" s="106"/>
      <c r="X55" s="107"/>
      <c r="Y55" s="33"/>
      <c r="Z55" s="33"/>
      <c r="AA55" s="33"/>
    </row>
    <row r="56" spans="2:27" ht="12.95" customHeight="1" x14ac:dyDescent="0.2">
      <c r="B56" s="53" t="s">
        <v>112</v>
      </c>
      <c r="C56" s="53"/>
      <c r="D56" s="53"/>
      <c r="E56" s="136"/>
      <c r="F56" s="136"/>
      <c r="I56" s="137">
        <f>O51</f>
        <v>2254.2152000000001</v>
      </c>
      <c r="J56" s="6" t="s">
        <v>24</v>
      </c>
      <c r="K56" s="53"/>
      <c r="L56" s="136"/>
      <c r="M56" s="136"/>
      <c r="N56" s="6"/>
      <c r="O56" s="53"/>
      <c r="P56" s="105"/>
      <c r="Q56" s="6"/>
      <c r="R56" s="107"/>
      <c r="S56" s="33"/>
      <c r="T56" s="44"/>
      <c r="U56" s="44"/>
      <c r="V56" s="44"/>
      <c r="W56" s="106"/>
      <c r="X56" s="107"/>
      <c r="Y56" s="33"/>
      <c r="Z56" s="33"/>
      <c r="AA56" s="33"/>
    </row>
    <row r="57" spans="2:27" ht="12.95" customHeight="1" x14ac:dyDescent="0.2">
      <c r="B57" s="44" t="s">
        <v>113</v>
      </c>
      <c r="C57" s="44"/>
      <c r="D57" s="44"/>
      <c r="E57" s="76"/>
      <c r="F57" s="76"/>
      <c r="G57" s="76"/>
      <c r="H57" s="106"/>
      <c r="I57" s="138">
        <f>P51</f>
        <v>1993.8713999999998</v>
      </c>
      <c r="J57" s="6" t="s">
        <v>24</v>
      </c>
      <c r="K57" s="76"/>
      <c r="L57" s="106"/>
      <c r="M57" s="106"/>
      <c r="N57" s="6"/>
      <c r="O57" s="33"/>
      <c r="P57" s="44"/>
      <c r="Q57" s="44"/>
      <c r="R57" s="107"/>
      <c r="S57" s="33"/>
      <c r="T57" s="44"/>
      <c r="U57" s="44"/>
      <c r="V57" s="44"/>
      <c r="W57" s="106"/>
      <c r="X57" s="107"/>
      <c r="Y57" s="33"/>
      <c r="Z57" s="33"/>
      <c r="AA57" s="33"/>
    </row>
    <row r="58" spans="2:27" ht="12.95" customHeight="1" x14ac:dyDescent="0.2">
      <c r="B58" s="44" t="s">
        <v>114</v>
      </c>
      <c r="C58" s="44"/>
      <c r="D58" s="44"/>
      <c r="E58" s="45"/>
      <c r="F58" s="45"/>
      <c r="G58" s="36"/>
      <c r="H58" s="36"/>
      <c r="I58" s="138">
        <f>Q51</f>
        <v>1877.8397500000001</v>
      </c>
      <c r="J58" s="6" t="s">
        <v>24</v>
      </c>
      <c r="K58" s="33"/>
      <c r="L58" s="44"/>
      <c r="M58" s="44"/>
      <c r="N58" s="6"/>
      <c r="O58" s="44"/>
      <c r="P58" s="44"/>
      <c r="Q58" s="45"/>
      <c r="R58" s="33"/>
      <c r="S58" s="33"/>
      <c r="T58" s="33"/>
      <c r="U58" s="33"/>
      <c r="V58" s="33"/>
      <c r="W58" s="33"/>
      <c r="X58" s="33"/>
      <c r="Y58" s="33"/>
      <c r="Z58" s="33"/>
      <c r="AA58" s="33"/>
    </row>
    <row r="59" spans="2:27" ht="12.95" customHeight="1" x14ac:dyDescent="0.2">
      <c r="B59" s="44"/>
      <c r="C59" s="44"/>
      <c r="D59" s="44"/>
      <c r="E59" s="45"/>
      <c r="F59" s="45"/>
      <c r="G59" s="36"/>
      <c r="H59" s="36"/>
      <c r="I59" s="36"/>
      <c r="J59" s="6"/>
      <c r="K59" s="33"/>
      <c r="L59" s="44"/>
      <c r="M59" s="44"/>
      <c r="N59" s="44"/>
      <c r="O59" s="44"/>
      <c r="P59" s="44"/>
      <c r="Q59" s="45"/>
      <c r="R59" s="44"/>
      <c r="S59" s="104"/>
      <c r="T59" s="36"/>
      <c r="U59" s="33"/>
      <c r="V59" s="33"/>
      <c r="W59" s="33"/>
      <c r="X59" s="33"/>
      <c r="Y59" s="33"/>
      <c r="Z59" s="33"/>
      <c r="AA59" s="33"/>
    </row>
    <row r="60" spans="2:27" ht="12" customHeight="1" x14ac:dyDescent="0.2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</row>
    <row r="61" spans="2:27" ht="12" customHeight="1" x14ac:dyDescent="0.2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</row>
    <row r="62" spans="2:27" ht="12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</row>
    <row r="63" spans="2:27" ht="12" customHeight="1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</row>
    <row r="64" spans="2:27" ht="12" customHeight="1" x14ac:dyDescent="0.2"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</row>
    <row r="65" spans="2:27" ht="12" customHeight="1" x14ac:dyDescent="0.2"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</row>
    <row r="66" spans="2:27" ht="12" customHeight="1" x14ac:dyDescent="0.2"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</row>
    <row r="67" spans="2:27" ht="12" customHeight="1" x14ac:dyDescent="0.2"/>
    <row r="68" spans="2:27" ht="12" customHeight="1" x14ac:dyDescent="0.2"/>
    <row r="69" spans="2:27" ht="12" customHeight="1" x14ac:dyDescent="0.2"/>
    <row r="70" spans="2:27" ht="12" customHeight="1" x14ac:dyDescent="0.2"/>
    <row r="71" spans="2:27" ht="12" customHeight="1" x14ac:dyDescent="0.2"/>
    <row r="72" spans="2:27" ht="12" customHeight="1" x14ac:dyDescent="0.2"/>
    <row r="73" spans="2:27" ht="12" customHeight="1" x14ac:dyDescent="0.2"/>
    <row r="74" spans="2:27" ht="12" customHeight="1" x14ac:dyDescent="0.2"/>
    <row r="75" spans="2:27" ht="12" customHeight="1" x14ac:dyDescent="0.2"/>
    <row r="76" spans="2:27" ht="12" customHeight="1" x14ac:dyDescent="0.2"/>
    <row r="77" spans="2:27" ht="12" customHeight="1" x14ac:dyDescent="0.2"/>
    <row r="78" spans="2:27" ht="12" customHeight="1" x14ac:dyDescent="0.2"/>
    <row r="79" spans="2:27" ht="12" customHeight="1" x14ac:dyDescent="0.2"/>
    <row r="80" spans="2:27" ht="12" customHeight="1" x14ac:dyDescent="0.2"/>
    <row r="81" ht="12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</sheetData>
  <mergeCells count="9">
    <mergeCell ref="O53:P53"/>
    <mergeCell ref="B3:B5"/>
    <mergeCell ref="C3:C4"/>
    <mergeCell ref="D3:D5"/>
    <mergeCell ref="B1:Q2"/>
    <mergeCell ref="E3:J3"/>
    <mergeCell ref="K3:Q3"/>
    <mergeCell ref="B51:D51"/>
    <mergeCell ref="O52:P52"/>
  </mergeCells>
  <pageMargins left="0.19685039370078741" right="0.19685039370078741" top="0.78740157480314965" bottom="0.19685039370078741" header="0.31496062992125984" footer="0.31496062992125984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6"/>
  <sheetViews>
    <sheetView topLeftCell="A5" workbookViewId="0">
      <selection activeCell="S9" sqref="S9"/>
    </sheetView>
  </sheetViews>
  <sheetFormatPr defaultRowHeight="12.75" x14ac:dyDescent="0.2"/>
  <cols>
    <col min="1" max="1" width="4.42578125" customWidth="1"/>
    <col min="3" max="3" width="17.28515625" customWidth="1"/>
  </cols>
  <sheetData>
    <row r="1" spans="1:18" x14ac:dyDescent="0.2">
      <c r="A1" s="206" t="s">
        <v>137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8"/>
    </row>
    <row r="2" spans="1:18" ht="13.5" thickBot="1" x14ac:dyDescent="0.25">
      <c r="A2" s="209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1"/>
    </row>
    <row r="3" spans="1:18" ht="16.5" thickBot="1" x14ac:dyDescent="0.3">
      <c r="A3" s="215" t="s">
        <v>0</v>
      </c>
      <c r="B3" s="218" t="s">
        <v>1</v>
      </c>
      <c r="C3" s="220" t="s">
        <v>2</v>
      </c>
      <c r="D3" s="212" t="s">
        <v>25</v>
      </c>
      <c r="E3" s="213"/>
      <c r="F3" s="213"/>
      <c r="G3" s="213"/>
      <c r="H3" s="213"/>
      <c r="I3" s="213"/>
      <c r="J3" s="214"/>
      <c r="K3" s="212" t="s">
        <v>10</v>
      </c>
      <c r="L3" s="213"/>
      <c r="M3" s="213"/>
      <c r="N3" s="213"/>
      <c r="O3" s="213"/>
      <c r="P3" s="213"/>
      <c r="Q3" s="213"/>
      <c r="R3" s="214"/>
    </row>
    <row r="4" spans="1:18" ht="35.25" x14ac:dyDescent="0.2">
      <c r="A4" s="216"/>
      <c r="B4" s="219"/>
      <c r="C4" s="221"/>
      <c r="D4" s="103" t="s">
        <v>96</v>
      </c>
      <c r="E4" s="78" t="s">
        <v>11</v>
      </c>
      <c r="F4" s="109" t="s">
        <v>15</v>
      </c>
      <c r="G4" s="109" t="s">
        <v>3</v>
      </c>
      <c r="H4" s="109" t="s">
        <v>12</v>
      </c>
      <c r="I4" s="50" t="s">
        <v>13</v>
      </c>
      <c r="J4" s="51" t="s">
        <v>14</v>
      </c>
      <c r="K4" s="52" t="s">
        <v>4</v>
      </c>
      <c r="L4" s="103" t="s">
        <v>96</v>
      </c>
      <c r="M4" s="78" t="s">
        <v>11</v>
      </c>
      <c r="N4" s="109" t="s">
        <v>15</v>
      </c>
      <c r="O4" s="109" t="s">
        <v>3</v>
      </c>
      <c r="P4" s="109" t="s">
        <v>12</v>
      </c>
      <c r="Q4" s="50" t="s">
        <v>13</v>
      </c>
      <c r="R4" s="51" t="s">
        <v>14</v>
      </c>
    </row>
    <row r="5" spans="1:18" ht="13.5" thickBot="1" x14ac:dyDescent="0.25">
      <c r="A5" s="217"/>
      <c r="B5" s="3" t="s">
        <v>6</v>
      </c>
      <c r="C5" s="222"/>
      <c r="D5" s="2" t="s">
        <v>7</v>
      </c>
      <c r="E5" s="3" t="s">
        <v>7</v>
      </c>
      <c r="F5" s="3" t="s">
        <v>7</v>
      </c>
      <c r="G5" s="3" t="s">
        <v>8</v>
      </c>
      <c r="H5" s="3" t="s">
        <v>8</v>
      </c>
      <c r="I5" s="3" t="s">
        <v>8</v>
      </c>
      <c r="J5" s="3" t="s">
        <v>8</v>
      </c>
      <c r="K5" s="5" t="s">
        <v>8</v>
      </c>
      <c r="L5" s="2" t="s">
        <v>9</v>
      </c>
      <c r="M5" s="3" t="s">
        <v>9</v>
      </c>
      <c r="N5" s="3" t="s">
        <v>9</v>
      </c>
      <c r="O5" s="3" t="s">
        <v>7</v>
      </c>
      <c r="P5" s="3" t="s">
        <v>7</v>
      </c>
      <c r="Q5" s="3" t="s">
        <v>7</v>
      </c>
      <c r="R5" s="4" t="s">
        <v>7</v>
      </c>
    </row>
    <row r="6" spans="1:18" x14ac:dyDescent="0.2">
      <c r="A6" s="22">
        <v>1</v>
      </c>
      <c r="B6" s="1">
        <v>0</v>
      </c>
      <c r="C6" s="56" t="s">
        <v>85</v>
      </c>
      <c r="D6" s="14">
        <v>0</v>
      </c>
      <c r="E6" s="15">
        <v>0</v>
      </c>
      <c r="F6" s="15">
        <v>0</v>
      </c>
      <c r="G6" s="15">
        <v>0</v>
      </c>
      <c r="H6" s="15">
        <v>0</v>
      </c>
      <c r="I6" s="17">
        <v>0</v>
      </c>
      <c r="J6" s="18">
        <v>0</v>
      </c>
      <c r="K6" s="57">
        <v>0</v>
      </c>
      <c r="L6" s="7">
        <v>0</v>
      </c>
      <c r="M6" s="8">
        <v>0</v>
      </c>
      <c r="N6" s="8">
        <v>0</v>
      </c>
      <c r="O6" s="8">
        <v>0</v>
      </c>
      <c r="P6" s="12">
        <v>0</v>
      </c>
      <c r="Q6" s="12">
        <v>0</v>
      </c>
      <c r="R6" s="9">
        <v>0</v>
      </c>
    </row>
    <row r="7" spans="1:18" x14ac:dyDescent="0.2">
      <c r="A7" s="22">
        <v>2</v>
      </c>
      <c r="B7" s="1">
        <v>5.1900000000000002E-3</v>
      </c>
      <c r="C7" s="56" t="s">
        <v>87</v>
      </c>
      <c r="D7" s="14">
        <v>0.72</v>
      </c>
      <c r="E7" s="15">
        <v>1.1299999999999999</v>
      </c>
      <c r="F7" s="15">
        <v>3.09</v>
      </c>
      <c r="G7" s="15">
        <v>3.36</v>
      </c>
      <c r="H7" s="15">
        <v>0</v>
      </c>
      <c r="I7" s="17">
        <f>5.1+5.57</f>
        <v>10.67</v>
      </c>
      <c r="J7" s="18">
        <v>0</v>
      </c>
      <c r="K7" s="57">
        <f t="shared" ref="K7:K20" si="0">(B7-B6)*1000</f>
        <v>5.19</v>
      </c>
      <c r="L7" s="7">
        <f t="shared" ref="L7:L20" si="1">((D7+D6)/2)*K7</f>
        <v>1.8684000000000001</v>
      </c>
      <c r="M7" s="8">
        <f t="shared" ref="M7:M20" si="2">((E7+E6)/2)*K7</f>
        <v>2.93235</v>
      </c>
      <c r="N7" s="8">
        <f t="shared" ref="N7:N20" si="3">((F7+F6)/2)*K7</f>
        <v>8.0185499999999994</v>
      </c>
      <c r="O7" s="8">
        <f>((G7+G6)/2)*K7</f>
        <v>8.7192000000000007</v>
      </c>
      <c r="P7" s="8">
        <f>((H7+H6)/2)*K7</f>
        <v>0</v>
      </c>
      <c r="Q7" s="8">
        <f>((I7+I6)/2)*K7</f>
        <v>27.688650000000003</v>
      </c>
      <c r="R7" s="9">
        <f>((J7+J6)/2)*K7</f>
        <v>0</v>
      </c>
    </row>
    <row r="8" spans="1:18" x14ac:dyDescent="0.2">
      <c r="A8" s="22">
        <v>3</v>
      </c>
      <c r="B8" s="1">
        <v>1.038E-2</v>
      </c>
      <c r="C8" s="56" t="s">
        <v>86</v>
      </c>
      <c r="D8" s="14">
        <v>0.72</v>
      </c>
      <c r="E8" s="15">
        <f>0.5+0.22</f>
        <v>0.72</v>
      </c>
      <c r="F8" s="15">
        <v>1.66</v>
      </c>
      <c r="G8" s="15">
        <v>2.19</v>
      </c>
      <c r="H8" s="15">
        <v>0</v>
      </c>
      <c r="I8" s="17">
        <f>5.07+6.43</f>
        <v>11.5</v>
      </c>
      <c r="J8" s="18">
        <v>0</v>
      </c>
      <c r="K8" s="57">
        <f t="shared" si="0"/>
        <v>5.19</v>
      </c>
      <c r="L8" s="7">
        <f t="shared" si="1"/>
        <v>3.7368000000000001</v>
      </c>
      <c r="M8" s="8">
        <f t="shared" si="2"/>
        <v>4.8007499999999999</v>
      </c>
      <c r="N8" s="8">
        <f t="shared" si="3"/>
        <v>12.326250000000002</v>
      </c>
      <c r="O8" s="8">
        <f t="shared" ref="O8:O20" si="4">((G8+G7)/2)*K8</f>
        <v>14.40225</v>
      </c>
      <c r="P8" s="8">
        <f t="shared" ref="P8:P20" si="5">((H8+H7)/2)*K8</f>
        <v>0</v>
      </c>
      <c r="Q8" s="8">
        <f t="shared" ref="Q8:Q20" si="6">((I8+I7)/2)*K8</f>
        <v>57.531150000000011</v>
      </c>
      <c r="R8" s="9">
        <f t="shared" ref="R8:R20" si="7">((J8+J7)/2)*K8</f>
        <v>0</v>
      </c>
    </row>
    <row r="9" spans="1:18" x14ac:dyDescent="0.2">
      <c r="A9" s="22">
        <v>4</v>
      </c>
      <c r="B9" s="1">
        <v>3.0380000000000001E-2</v>
      </c>
      <c r="C9" s="56">
        <v>4</v>
      </c>
      <c r="D9" s="14">
        <v>1.9</v>
      </c>
      <c r="E9" s="15">
        <v>1.23</v>
      </c>
      <c r="F9" s="15">
        <v>28.72</v>
      </c>
      <c r="G9" s="15">
        <f>10.5+2.48</f>
        <v>12.98</v>
      </c>
      <c r="H9" s="15">
        <v>3.78</v>
      </c>
      <c r="I9" s="17">
        <v>4.4000000000000004</v>
      </c>
      <c r="J9" s="18">
        <v>0</v>
      </c>
      <c r="K9" s="57">
        <f t="shared" si="0"/>
        <v>20</v>
      </c>
      <c r="L9" s="7">
        <f t="shared" si="1"/>
        <v>26.200000000000003</v>
      </c>
      <c r="M9" s="8">
        <f t="shared" si="2"/>
        <v>19.5</v>
      </c>
      <c r="N9" s="8">
        <f t="shared" si="3"/>
        <v>303.8</v>
      </c>
      <c r="O9" s="8">
        <f t="shared" si="4"/>
        <v>151.69999999999999</v>
      </c>
      <c r="P9" s="8">
        <f t="shared" si="5"/>
        <v>37.799999999999997</v>
      </c>
      <c r="Q9" s="8">
        <f t="shared" si="6"/>
        <v>159</v>
      </c>
      <c r="R9" s="9">
        <f t="shared" si="7"/>
        <v>0</v>
      </c>
    </row>
    <row r="10" spans="1:18" x14ac:dyDescent="0.2">
      <c r="A10" s="22">
        <v>5</v>
      </c>
      <c r="B10" s="1">
        <v>5.0380000000000001E-2</v>
      </c>
      <c r="C10" s="56">
        <v>5</v>
      </c>
      <c r="D10" s="14">
        <v>1.51</v>
      </c>
      <c r="E10" s="15">
        <v>0.64</v>
      </c>
      <c r="F10" s="15">
        <v>16.09</v>
      </c>
      <c r="G10" s="15">
        <f>1.97+7.45</f>
        <v>9.42</v>
      </c>
      <c r="H10" s="15">
        <v>2.56</v>
      </c>
      <c r="I10" s="17">
        <v>4.4000000000000004</v>
      </c>
      <c r="J10" s="18">
        <v>0</v>
      </c>
      <c r="K10" s="57">
        <f t="shared" si="0"/>
        <v>20</v>
      </c>
      <c r="L10" s="7">
        <f t="shared" si="1"/>
        <v>34.1</v>
      </c>
      <c r="M10" s="8">
        <f t="shared" si="2"/>
        <v>18.700000000000003</v>
      </c>
      <c r="N10" s="8">
        <f t="shared" si="3"/>
        <v>448.1</v>
      </c>
      <c r="O10" s="8">
        <f t="shared" si="4"/>
        <v>224</v>
      </c>
      <c r="P10" s="8">
        <f t="shared" si="5"/>
        <v>63.4</v>
      </c>
      <c r="Q10" s="8">
        <f t="shared" si="6"/>
        <v>88</v>
      </c>
      <c r="R10" s="9">
        <f t="shared" si="7"/>
        <v>0</v>
      </c>
    </row>
    <row r="11" spans="1:18" x14ac:dyDescent="0.2">
      <c r="A11" s="22">
        <v>6</v>
      </c>
      <c r="B11" s="1">
        <v>7.0379999999999998E-2</v>
      </c>
      <c r="C11" s="56">
        <v>6</v>
      </c>
      <c r="D11" s="14">
        <v>1.36</v>
      </c>
      <c r="E11" s="15">
        <v>2.2000000000000002</v>
      </c>
      <c r="F11" s="15">
        <v>7.21</v>
      </c>
      <c r="G11" s="15">
        <f>5.02+0.2</f>
        <v>5.22</v>
      </c>
      <c r="H11" s="15">
        <v>4.6500000000000004</v>
      </c>
      <c r="I11" s="17">
        <v>4.4000000000000004</v>
      </c>
      <c r="J11" s="18">
        <v>0.5</v>
      </c>
      <c r="K11" s="57">
        <f t="shared" si="0"/>
        <v>19.999999999999996</v>
      </c>
      <c r="L11" s="7">
        <f t="shared" si="1"/>
        <v>28.699999999999996</v>
      </c>
      <c r="M11" s="8">
        <f t="shared" si="2"/>
        <v>28.4</v>
      </c>
      <c r="N11" s="8">
        <f t="shared" si="3"/>
        <v>232.99999999999997</v>
      </c>
      <c r="O11" s="8">
        <f t="shared" si="4"/>
        <v>146.39999999999998</v>
      </c>
      <c r="P11" s="8">
        <f t="shared" si="5"/>
        <v>72.099999999999994</v>
      </c>
      <c r="Q11" s="8">
        <f t="shared" si="6"/>
        <v>87.999999999999986</v>
      </c>
      <c r="R11" s="9">
        <f t="shared" si="7"/>
        <v>4.9999999999999991</v>
      </c>
    </row>
    <row r="12" spans="1:18" x14ac:dyDescent="0.2">
      <c r="A12" s="22">
        <v>7</v>
      </c>
      <c r="B12" s="1">
        <v>9.0740000000000001E-2</v>
      </c>
      <c r="C12" s="56" t="s">
        <v>88</v>
      </c>
      <c r="D12" s="14">
        <v>1.97</v>
      </c>
      <c r="E12" s="15">
        <v>5.07</v>
      </c>
      <c r="F12" s="15">
        <v>9.44</v>
      </c>
      <c r="G12" s="15">
        <v>6.8</v>
      </c>
      <c r="H12" s="15">
        <v>4.63</v>
      </c>
      <c r="I12" s="17">
        <v>8.93</v>
      </c>
      <c r="J12" s="18">
        <v>0.5</v>
      </c>
      <c r="K12" s="57">
        <f t="shared" si="0"/>
        <v>20.360000000000003</v>
      </c>
      <c r="L12" s="7">
        <f t="shared" si="1"/>
        <v>33.899400000000007</v>
      </c>
      <c r="M12" s="8">
        <f t="shared" si="2"/>
        <v>74.008600000000015</v>
      </c>
      <c r="N12" s="8">
        <f t="shared" si="3"/>
        <v>169.49700000000001</v>
      </c>
      <c r="O12" s="8">
        <f t="shared" si="4"/>
        <v>122.36360000000002</v>
      </c>
      <c r="P12" s="8">
        <f t="shared" si="5"/>
        <v>94.470400000000026</v>
      </c>
      <c r="Q12" s="8">
        <f t="shared" si="6"/>
        <v>135.69940000000003</v>
      </c>
      <c r="R12" s="9">
        <f t="shared" si="7"/>
        <v>10.180000000000001</v>
      </c>
    </row>
    <row r="13" spans="1:18" x14ac:dyDescent="0.2">
      <c r="A13" s="22">
        <v>8</v>
      </c>
      <c r="B13" s="1">
        <v>9.9949999999999997E-2</v>
      </c>
      <c r="C13" s="56" t="s">
        <v>89</v>
      </c>
      <c r="D13" s="14">
        <v>1.25</v>
      </c>
      <c r="E13" s="15">
        <v>0.66</v>
      </c>
      <c r="F13" s="15">
        <v>1.59</v>
      </c>
      <c r="G13" s="15">
        <v>1.29</v>
      </c>
      <c r="H13" s="15">
        <v>2.3199999999999998</v>
      </c>
      <c r="I13" s="17">
        <v>8.93</v>
      </c>
      <c r="J13" s="18">
        <v>0.5</v>
      </c>
      <c r="K13" s="57">
        <f t="shared" si="0"/>
        <v>9.2099999999999955</v>
      </c>
      <c r="L13" s="7">
        <f t="shared" si="1"/>
        <v>14.828099999999992</v>
      </c>
      <c r="M13" s="8">
        <f t="shared" si="2"/>
        <v>26.386649999999989</v>
      </c>
      <c r="N13" s="8">
        <f t="shared" si="3"/>
        <v>50.793149999999976</v>
      </c>
      <c r="O13" s="8">
        <f t="shared" si="4"/>
        <v>37.254449999999984</v>
      </c>
      <c r="P13" s="8">
        <f t="shared" si="5"/>
        <v>32.00474999999998</v>
      </c>
      <c r="Q13" s="8">
        <f t="shared" si="6"/>
        <v>82.245299999999958</v>
      </c>
      <c r="R13" s="9">
        <f t="shared" si="7"/>
        <v>4.6049999999999978</v>
      </c>
    </row>
    <row r="14" spans="1:18" x14ac:dyDescent="0.2">
      <c r="A14" s="22">
        <v>9</v>
      </c>
      <c r="B14" s="1">
        <v>0.10915</v>
      </c>
      <c r="C14" s="56" t="s">
        <v>90</v>
      </c>
      <c r="D14" s="14">
        <v>1.45</v>
      </c>
      <c r="E14" s="15">
        <v>1.89</v>
      </c>
      <c r="F14" s="15">
        <v>3.17</v>
      </c>
      <c r="G14" s="15">
        <v>2.89</v>
      </c>
      <c r="H14" s="15">
        <v>2.9</v>
      </c>
      <c r="I14" s="17">
        <v>8.93</v>
      </c>
      <c r="J14" s="18">
        <v>0.5</v>
      </c>
      <c r="K14" s="57">
        <f t="shared" si="0"/>
        <v>9.1999999999999993</v>
      </c>
      <c r="L14" s="7">
        <f t="shared" si="1"/>
        <v>12.42</v>
      </c>
      <c r="M14" s="8">
        <f t="shared" si="2"/>
        <v>11.729999999999999</v>
      </c>
      <c r="N14" s="8">
        <f t="shared" si="3"/>
        <v>21.895999999999997</v>
      </c>
      <c r="O14" s="8">
        <f t="shared" si="4"/>
        <v>19.227999999999998</v>
      </c>
      <c r="P14" s="8">
        <f t="shared" si="5"/>
        <v>24.011999999999997</v>
      </c>
      <c r="Q14" s="8">
        <f t="shared" si="6"/>
        <v>82.155999999999992</v>
      </c>
      <c r="R14" s="9">
        <f t="shared" si="7"/>
        <v>4.5999999999999996</v>
      </c>
    </row>
    <row r="15" spans="1:18" x14ac:dyDescent="0.2">
      <c r="A15" s="22">
        <v>10</v>
      </c>
      <c r="B15" s="1">
        <v>0.11625000000000001</v>
      </c>
      <c r="C15" s="56" t="s">
        <v>91</v>
      </c>
      <c r="D15" s="14">
        <v>1.51</v>
      </c>
      <c r="E15" s="15">
        <v>1.02</v>
      </c>
      <c r="F15" s="15">
        <v>5.03</v>
      </c>
      <c r="G15" s="15">
        <v>3.86</v>
      </c>
      <c r="H15" s="15">
        <v>2.5099999999999998</v>
      </c>
      <c r="I15" s="17">
        <v>8.93</v>
      </c>
      <c r="J15" s="18">
        <v>0.5</v>
      </c>
      <c r="K15" s="57">
        <f t="shared" si="0"/>
        <v>7.1000000000000094</v>
      </c>
      <c r="L15" s="7">
        <f t="shared" si="1"/>
        <v>10.508000000000013</v>
      </c>
      <c r="M15" s="8">
        <f t="shared" si="2"/>
        <v>10.330500000000015</v>
      </c>
      <c r="N15" s="8">
        <f t="shared" si="3"/>
        <v>29.110000000000035</v>
      </c>
      <c r="O15" s="8">
        <f t="shared" si="4"/>
        <v>23.962500000000031</v>
      </c>
      <c r="P15" s="8">
        <f t="shared" si="5"/>
        <v>19.205500000000026</v>
      </c>
      <c r="Q15" s="8">
        <f t="shared" si="6"/>
        <v>63.403000000000084</v>
      </c>
      <c r="R15" s="9">
        <f t="shared" si="7"/>
        <v>3.5500000000000047</v>
      </c>
    </row>
    <row r="16" spans="1:18" x14ac:dyDescent="0.2">
      <c r="A16" s="22">
        <v>11</v>
      </c>
      <c r="B16" s="1">
        <v>0.12639</v>
      </c>
      <c r="C16" s="56" t="s">
        <v>92</v>
      </c>
      <c r="D16" s="14">
        <v>0.95</v>
      </c>
      <c r="E16" s="15">
        <v>1.26</v>
      </c>
      <c r="F16" s="15">
        <v>0.38</v>
      </c>
      <c r="G16" s="15">
        <v>7.74</v>
      </c>
      <c r="H16" s="15">
        <v>0</v>
      </c>
      <c r="I16" s="17">
        <v>8.6199999999999992</v>
      </c>
      <c r="J16" s="18">
        <v>0</v>
      </c>
      <c r="K16" s="57">
        <f t="shared" si="0"/>
        <v>10.139999999999997</v>
      </c>
      <c r="L16" s="7">
        <f t="shared" si="1"/>
        <v>12.472199999999996</v>
      </c>
      <c r="M16" s="8">
        <f t="shared" si="2"/>
        <v>11.559599999999998</v>
      </c>
      <c r="N16" s="8">
        <f t="shared" si="3"/>
        <v>27.428699999999992</v>
      </c>
      <c r="O16" s="8">
        <f t="shared" si="4"/>
        <v>58.811999999999983</v>
      </c>
      <c r="P16" s="8">
        <f t="shared" si="5"/>
        <v>12.725699999999994</v>
      </c>
      <c r="Q16" s="8">
        <f t="shared" si="6"/>
        <v>88.978499999999954</v>
      </c>
      <c r="R16" s="9">
        <f t="shared" si="7"/>
        <v>2.5349999999999993</v>
      </c>
    </row>
    <row r="17" spans="1:18" x14ac:dyDescent="0.2">
      <c r="A17" s="22">
        <v>12</v>
      </c>
      <c r="B17" s="1">
        <v>0.13652</v>
      </c>
      <c r="C17" s="56" t="s">
        <v>93</v>
      </c>
      <c r="D17" s="14">
        <v>1.21</v>
      </c>
      <c r="E17" s="15">
        <v>4.18</v>
      </c>
      <c r="F17" s="15">
        <v>1.62</v>
      </c>
      <c r="G17" s="15">
        <v>2.73</v>
      </c>
      <c r="H17" s="15">
        <v>1.64</v>
      </c>
      <c r="I17" s="17">
        <v>8.4600000000000009</v>
      </c>
      <c r="J17" s="18">
        <v>0</v>
      </c>
      <c r="K17" s="57">
        <f t="shared" si="0"/>
        <v>10.130000000000001</v>
      </c>
      <c r="L17" s="7">
        <f t="shared" si="1"/>
        <v>10.940400000000002</v>
      </c>
      <c r="M17" s="8">
        <f t="shared" si="2"/>
        <v>27.553599999999999</v>
      </c>
      <c r="N17" s="8">
        <f t="shared" si="3"/>
        <v>10.130000000000001</v>
      </c>
      <c r="O17" s="8">
        <f t="shared" si="4"/>
        <v>53.030550000000005</v>
      </c>
      <c r="P17" s="8">
        <f t="shared" si="5"/>
        <v>8.3065999999999995</v>
      </c>
      <c r="Q17" s="8">
        <f t="shared" si="6"/>
        <v>86.510199999999998</v>
      </c>
      <c r="R17" s="9">
        <f t="shared" si="7"/>
        <v>0</v>
      </c>
    </row>
    <row r="18" spans="1:18" x14ac:dyDescent="0.2">
      <c r="A18" s="22">
        <v>13</v>
      </c>
      <c r="B18" s="1">
        <v>0.15146999999999999</v>
      </c>
      <c r="C18" s="56" t="s">
        <v>94</v>
      </c>
      <c r="D18" s="14">
        <v>0.71</v>
      </c>
      <c r="E18" s="15">
        <v>4</v>
      </c>
      <c r="F18" s="15">
        <v>0</v>
      </c>
      <c r="G18" s="15">
        <v>0</v>
      </c>
      <c r="H18" s="15">
        <v>1.48</v>
      </c>
      <c r="I18" s="17">
        <v>9.08</v>
      </c>
      <c r="J18" s="18">
        <v>0</v>
      </c>
      <c r="K18" s="57">
        <f t="shared" si="0"/>
        <v>14.94999999999999</v>
      </c>
      <c r="L18" s="7">
        <f t="shared" si="1"/>
        <v>14.35199999999999</v>
      </c>
      <c r="M18" s="8">
        <f t="shared" si="2"/>
        <v>61.145499999999956</v>
      </c>
      <c r="N18" s="8">
        <f t="shared" si="3"/>
        <v>12.109499999999993</v>
      </c>
      <c r="O18" s="8">
        <f t="shared" si="4"/>
        <v>20.406749999999988</v>
      </c>
      <c r="P18" s="8">
        <f t="shared" si="5"/>
        <v>23.321999999999985</v>
      </c>
      <c r="Q18" s="8">
        <f t="shared" si="6"/>
        <v>131.11149999999992</v>
      </c>
      <c r="R18" s="9">
        <f t="shared" si="7"/>
        <v>0</v>
      </c>
    </row>
    <row r="19" spans="1:18" x14ac:dyDescent="0.2">
      <c r="A19" s="22">
        <v>14</v>
      </c>
      <c r="B19" s="1">
        <v>0.16641</v>
      </c>
      <c r="C19" s="56" t="s">
        <v>95</v>
      </c>
      <c r="D19" s="14">
        <v>0.52</v>
      </c>
      <c r="E19" s="15">
        <v>3.04</v>
      </c>
      <c r="F19" s="15">
        <v>0</v>
      </c>
      <c r="G19" s="15">
        <v>0</v>
      </c>
      <c r="H19" s="15">
        <v>0.95</v>
      </c>
      <c r="I19" s="17">
        <v>8.02</v>
      </c>
      <c r="J19" s="18">
        <v>0</v>
      </c>
      <c r="K19" s="57">
        <f t="shared" si="0"/>
        <v>14.940000000000008</v>
      </c>
      <c r="L19" s="7">
        <f t="shared" si="1"/>
        <v>9.1881000000000057</v>
      </c>
      <c r="M19" s="8">
        <f t="shared" si="2"/>
        <v>52.588800000000028</v>
      </c>
      <c r="N19" s="8">
        <f t="shared" si="3"/>
        <v>0</v>
      </c>
      <c r="O19" s="8">
        <f t="shared" si="4"/>
        <v>0</v>
      </c>
      <c r="P19" s="8">
        <f t="shared" si="5"/>
        <v>18.152100000000008</v>
      </c>
      <c r="Q19" s="8">
        <f t="shared" si="6"/>
        <v>127.73700000000008</v>
      </c>
      <c r="R19" s="9">
        <f t="shared" si="7"/>
        <v>0</v>
      </c>
    </row>
    <row r="20" spans="1:18" ht="13.5" thickBot="1" x14ac:dyDescent="0.25">
      <c r="A20" s="22">
        <v>15</v>
      </c>
      <c r="B20" s="1">
        <v>0.18640999999999999</v>
      </c>
      <c r="C20" s="56">
        <v>15</v>
      </c>
      <c r="D20" s="14">
        <v>0</v>
      </c>
      <c r="E20" s="15">
        <v>0</v>
      </c>
      <c r="F20" s="15">
        <v>0</v>
      </c>
      <c r="G20" s="15">
        <v>0</v>
      </c>
      <c r="H20" s="15">
        <v>0</v>
      </c>
      <c r="I20" s="17">
        <v>0</v>
      </c>
      <c r="J20" s="18">
        <v>0</v>
      </c>
      <c r="K20" s="57">
        <f t="shared" si="0"/>
        <v>19.999999999999989</v>
      </c>
      <c r="L20" s="7">
        <f t="shared" si="1"/>
        <v>5.1999999999999975</v>
      </c>
      <c r="M20" s="8">
        <f t="shared" si="2"/>
        <v>30.399999999999984</v>
      </c>
      <c r="N20" s="8">
        <f t="shared" si="3"/>
        <v>0</v>
      </c>
      <c r="O20" s="8">
        <f t="shared" si="4"/>
        <v>0</v>
      </c>
      <c r="P20" s="8">
        <f t="shared" si="5"/>
        <v>9.4999999999999947</v>
      </c>
      <c r="Q20" s="8">
        <f t="shared" si="6"/>
        <v>80.199999999999946</v>
      </c>
      <c r="R20" s="9">
        <f t="shared" si="7"/>
        <v>0</v>
      </c>
    </row>
    <row r="21" spans="1:18" ht="50.25" customHeight="1" thickTop="1" thickBot="1" x14ac:dyDescent="0.25">
      <c r="A21" s="223" t="s">
        <v>43</v>
      </c>
      <c r="B21" s="223"/>
      <c r="C21" s="223"/>
      <c r="D21" s="100" t="s">
        <v>27</v>
      </c>
      <c r="E21" s="101" t="s">
        <v>27</v>
      </c>
      <c r="F21" s="101" t="s">
        <v>27</v>
      </c>
      <c r="G21" s="101" t="s">
        <v>27</v>
      </c>
      <c r="H21" s="101" t="s">
        <v>27</v>
      </c>
      <c r="I21" s="101" t="s">
        <v>27</v>
      </c>
      <c r="J21" s="135" t="s">
        <v>27</v>
      </c>
      <c r="K21" s="49">
        <f t="shared" ref="K21:R21" si="8">SUM(K6:K20)</f>
        <v>186.41</v>
      </c>
      <c r="L21" s="47">
        <f t="shared" si="8"/>
        <v>218.41339999999997</v>
      </c>
      <c r="M21" s="48">
        <f t="shared" si="8"/>
        <v>380.03634999999991</v>
      </c>
      <c r="N21" s="48">
        <f t="shared" si="8"/>
        <v>1326.2091500000001</v>
      </c>
      <c r="O21" s="48">
        <f t="shared" si="8"/>
        <v>880.27930000000003</v>
      </c>
      <c r="P21" s="48">
        <f t="shared" si="8"/>
        <v>414.99905000000007</v>
      </c>
      <c r="Q21" s="48">
        <f t="shared" si="8"/>
        <v>1298.2607</v>
      </c>
      <c r="R21" s="49">
        <f t="shared" si="8"/>
        <v>30.470000000000002</v>
      </c>
    </row>
    <row r="22" spans="1:18" x14ac:dyDescent="0.2">
      <c r="A22" s="19" t="s">
        <v>22</v>
      </c>
      <c r="B22" s="19"/>
      <c r="D22" s="16"/>
      <c r="E22" s="16"/>
      <c r="F22" s="16"/>
      <c r="G22" s="16"/>
      <c r="H22" s="16"/>
      <c r="I22" s="16"/>
      <c r="J22" s="16"/>
      <c r="O22" s="145"/>
      <c r="P22" s="36"/>
      <c r="Q22" s="42"/>
      <c r="R22" s="42"/>
    </row>
    <row r="23" spans="1:18" x14ac:dyDescent="0.2">
      <c r="A23" s="204" t="s">
        <v>26</v>
      </c>
      <c r="B23" s="204"/>
      <c r="C23" s="204"/>
      <c r="D23" s="205">
        <f>L21</f>
        <v>218.41339999999997</v>
      </c>
      <c r="E23" s="205"/>
      <c r="F23" s="6" t="s">
        <v>23</v>
      </c>
      <c r="H23" s="204" t="s">
        <v>18</v>
      </c>
      <c r="I23" s="204"/>
      <c r="J23" s="204"/>
      <c r="K23" s="204"/>
      <c r="L23" s="205">
        <f>O21</f>
        <v>880.27930000000003</v>
      </c>
      <c r="M23" s="205"/>
      <c r="N23" s="6" t="s">
        <v>24</v>
      </c>
      <c r="O23" s="145"/>
      <c r="P23" s="36"/>
      <c r="Q23" s="202"/>
      <c r="R23" s="203"/>
    </row>
    <row r="24" spans="1:18" x14ac:dyDescent="0.2">
      <c r="A24" s="204" t="s">
        <v>16</v>
      </c>
      <c r="B24" s="204"/>
      <c r="C24" s="204"/>
      <c r="D24" s="205">
        <f>M21</f>
        <v>380.03634999999991</v>
      </c>
      <c r="E24" s="205"/>
      <c r="F24" s="6" t="s">
        <v>23</v>
      </c>
      <c r="H24" s="204" t="s">
        <v>19</v>
      </c>
      <c r="I24" s="204"/>
      <c r="J24" s="204"/>
      <c r="K24" s="204"/>
      <c r="L24" s="205">
        <f>P21</f>
        <v>414.99905000000007</v>
      </c>
      <c r="M24" s="205"/>
      <c r="N24" s="6" t="s">
        <v>24</v>
      </c>
    </row>
    <row r="25" spans="1:18" x14ac:dyDescent="0.2">
      <c r="A25" s="204" t="s">
        <v>17</v>
      </c>
      <c r="B25" s="204"/>
      <c r="C25" s="204"/>
      <c r="D25" s="205">
        <f>N21</f>
        <v>1326.2091500000001</v>
      </c>
      <c r="E25" s="205"/>
      <c r="F25" s="6" t="s">
        <v>23</v>
      </c>
      <c r="H25" s="204" t="s">
        <v>20</v>
      </c>
      <c r="I25" s="204"/>
      <c r="J25" s="204"/>
      <c r="K25" s="204"/>
      <c r="L25" s="205">
        <f>Q21</f>
        <v>1298.2607</v>
      </c>
      <c r="M25" s="205"/>
      <c r="N25" s="6" t="s">
        <v>24</v>
      </c>
    </row>
    <row r="26" spans="1:18" x14ac:dyDescent="0.2">
      <c r="A26" s="204"/>
      <c r="B26" s="204"/>
      <c r="C26" s="204"/>
      <c r="D26" s="205"/>
      <c r="E26" s="205"/>
      <c r="F26" s="6"/>
      <c r="H26" s="204" t="s">
        <v>21</v>
      </c>
      <c r="I26" s="204"/>
      <c r="J26" s="204"/>
      <c r="K26" s="204"/>
      <c r="L26" s="205">
        <f>R21</f>
        <v>30.470000000000002</v>
      </c>
      <c r="M26" s="205"/>
      <c r="N26" s="6" t="s">
        <v>24</v>
      </c>
      <c r="O26" s="108"/>
      <c r="P26" s="6"/>
    </row>
  </sheetData>
  <mergeCells count="24">
    <mergeCell ref="A1:R2"/>
    <mergeCell ref="A3:A5"/>
    <mergeCell ref="B3:B4"/>
    <mergeCell ref="C3:C5"/>
    <mergeCell ref="D3:J3"/>
    <mergeCell ref="K3:R3"/>
    <mergeCell ref="A21:C21"/>
    <mergeCell ref="A23:C23"/>
    <mergeCell ref="D23:E23"/>
    <mergeCell ref="H23:K23"/>
    <mergeCell ref="L23:M23"/>
    <mergeCell ref="A26:C26"/>
    <mergeCell ref="D26:E26"/>
    <mergeCell ref="H26:K26"/>
    <mergeCell ref="L26:M26"/>
    <mergeCell ref="Q23:R23"/>
    <mergeCell ref="A24:C24"/>
    <mergeCell ref="D24:E24"/>
    <mergeCell ref="H24:K24"/>
    <mergeCell ref="L24:M24"/>
    <mergeCell ref="A25:C25"/>
    <mergeCell ref="D25:E25"/>
    <mergeCell ref="H25:K25"/>
    <mergeCell ref="L25:M25"/>
  </mergeCells>
  <pageMargins left="0.7" right="0.7" top="0.78740157499999996" bottom="0.78740157499999996" header="0.3" footer="0.3"/>
  <pageSetup paperSize="9" scale="75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26"/>
  <sheetViews>
    <sheetView workbookViewId="0">
      <selection sqref="A1:L2"/>
    </sheetView>
  </sheetViews>
  <sheetFormatPr defaultRowHeight="12.75" x14ac:dyDescent="0.2"/>
  <cols>
    <col min="3" max="3" width="17.28515625" customWidth="1"/>
  </cols>
  <sheetData>
    <row r="1" spans="1:12" x14ac:dyDescent="0.2">
      <c r="A1" s="226" t="s">
        <v>108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8"/>
    </row>
    <row r="2" spans="1:12" ht="15.75" customHeight="1" thickBot="1" x14ac:dyDescent="0.25">
      <c r="A2" s="229"/>
      <c r="B2" s="230"/>
      <c r="C2" s="230"/>
      <c r="D2" s="230"/>
      <c r="E2" s="230"/>
      <c r="F2" s="230"/>
      <c r="G2" s="230"/>
      <c r="H2" s="230"/>
      <c r="I2" s="230"/>
      <c r="J2" s="230"/>
      <c r="K2" s="230"/>
      <c r="L2" s="231"/>
    </row>
    <row r="3" spans="1:12" ht="16.5" thickBot="1" x14ac:dyDescent="0.3">
      <c r="A3" s="215" t="s">
        <v>0</v>
      </c>
      <c r="B3" s="218" t="s">
        <v>1</v>
      </c>
      <c r="C3" s="220" t="s">
        <v>2</v>
      </c>
      <c r="D3" s="213"/>
      <c r="E3" s="213"/>
      <c r="F3" s="213"/>
      <c r="G3" s="213"/>
      <c r="H3" s="212" t="s">
        <v>10</v>
      </c>
      <c r="I3" s="213"/>
      <c r="J3" s="213"/>
      <c r="K3" s="213"/>
      <c r="L3" s="214"/>
    </row>
    <row r="4" spans="1:12" ht="54" x14ac:dyDescent="0.2">
      <c r="A4" s="216"/>
      <c r="B4" s="219"/>
      <c r="C4" s="221"/>
      <c r="D4" s="109" t="s">
        <v>99</v>
      </c>
      <c r="E4" s="77" t="s">
        <v>100</v>
      </c>
      <c r="F4" s="77" t="s">
        <v>101</v>
      </c>
      <c r="G4" s="109" t="s">
        <v>106</v>
      </c>
      <c r="H4" s="52" t="s">
        <v>4</v>
      </c>
      <c r="I4" s="109" t="s">
        <v>99</v>
      </c>
      <c r="J4" s="77" t="s">
        <v>100</v>
      </c>
      <c r="K4" s="77" t="s">
        <v>101</v>
      </c>
      <c r="L4" s="51" t="s">
        <v>106</v>
      </c>
    </row>
    <row r="5" spans="1:12" ht="13.5" thickBot="1" x14ac:dyDescent="0.25">
      <c r="A5" s="217"/>
      <c r="B5" s="3" t="s">
        <v>6</v>
      </c>
      <c r="C5" s="222"/>
      <c r="D5" s="3" t="s">
        <v>8</v>
      </c>
      <c r="E5" s="3" t="s">
        <v>8</v>
      </c>
      <c r="F5" s="3" t="s">
        <v>8</v>
      </c>
      <c r="G5" s="3" t="s">
        <v>8</v>
      </c>
      <c r="H5" s="5" t="s">
        <v>8</v>
      </c>
      <c r="I5" s="3" t="s">
        <v>7</v>
      </c>
      <c r="J5" s="3" t="s">
        <v>7</v>
      </c>
      <c r="K5" s="3" t="s">
        <v>7</v>
      </c>
      <c r="L5" s="4" t="s">
        <v>7</v>
      </c>
    </row>
    <row r="6" spans="1:12" x14ac:dyDescent="0.2">
      <c r="A6" s="22">
        <v>1</v>
      </c>
      <c r="B6" s="1">
        <v>0</v>
      </c>
      <c r="C6" s="56" t="s">
        <v>85</v>
      </c>
      <c r="D6" s="15">
        <v>0</v>
      </c>
      <c r="E6" s="15">
        <v>0</v>
      </c>
      <c r="F6" s="15">
        <v>0</v>
      </c>
      <c r="G6" s="15">
        <v>16.489999999999998</v>
      </c>
      <c r="H6" s="57">
        <v>0</v>
      </c>
      <c r="I6" s="8">
        <v>0</v>
      </c>
      <c r="J6" s="8">
        <v>0</v>
      </c>
      <c r="K6" s="8">
        <v>0</v>
      </c>
      <c r="L6" s="9">
        <v>0</v>
      </c>
    </row>
    <row r="7" spans="1:12" x14ac:dyDescent="0.2">
      <c r="A7" s="22">
        <v>2</v>
      </c>
      <c r="B7" s="1">
        <v>5.1900000000000002E-3</v>
      </c>
      <c r="C7" s="56" t="s">
        <v>87</v>
      </c>
      <c r="D7" s="15">
        <v>5.0999999999999996</v>
      </c>
      <c r="E7" s="15">
        <v>4.97</v>
      </c>
      <c r="F7" s="15">
        <v>4.74</v>
      </c>
      <c r="G7" s="15">
        <f>4.63+5.57</f>
        <v>10.199999999999999</v>
      </c>
      <c r="H7" s="57">
        <f t="shared" ref="H7:H20" si="0">(B7-B6)*1000</f>
        <v>5.19</v>
      </c>
      <c r="I7" s="8">
        <f t="shared" ref="I7:I20" si="1">((D7+D6)/2)*H7</f>
        <v>13.234500000000001</v>
      </c>
      <c r="J7" s="8">
        <f t="shared" ref="J7:J20" si="2">((E7+E6)/2)*H7</f>
        <v>12.89715</v>
      </c>
      <c r="K7" s="8">
        <f t="shared" ref="K7:K20" si="3">((F7+F6)/2)*H7</f>
        <v>12.300300000000002</v>
      </c>
      <c r="L7" s="9">
        <f t="shared" ref="L7:L20" si="4">((G7+G6)/2)*H7</f>
        <v>69.260549999999995</v>
      </c>
    </row>
    <row r="8" spans="1:12" x14ac:dyDescent="0.2">
      <c r="A8" s="22">
        <v>3</v>
      </c>
      <c r="B8" s="1">
        <v>1.038E-2</v>
      </c>
      <c r="C8" s="56" t="s">
        <v>86</v>
      </c>
      <c r="D8" s="15">
        <v>5.07</v>
      </c>
      <c r="E8" s="15">
        <v>4.9400000000000004</v>
      </c>
      <c r="F8" s="15">
        <v>4.71</v>
      </c>
      <c r="G8" s="15">
        <v>11.03</v>
      </c>
      <c r="H8" s="57">
        <f t="shared" si="0"/>
        <v>5.19</v>
      </c>
      <c r="I8" s="8">
        <f t="shared" si="1"/>
        <v>26.391150000000003</v>
      </c>
      <c r="J8" s="8">
        <f t="shared" si="2"/>
        <v>25.716450000000002</v>
      </c>
      <c r="K8" s="8">
        <f t="shared" si="3"/>
        <v>24.522749999999998</v>
      </c>
      <c r="L8" s="9">
        <f t="shared" si="4"/>
        <v>55.091849999999994</v>
      </c>
    </row>
    <row r="9" spans="1:12" x14ac:dyDescent="0.2">
      <c r="A9" s="22">
        <v>4</v>
      </c>
      <c r="B9" s="1">
        <v>3.0380000000000001E-2</v>
      </c>
      <c r="C9" s="56">
        <v>4</v>
      </c>
      <c r="D9" s="15">
        <v>4.4000000000000004</v>
      </c>
      <c r="E9" s="15">
        <v>4.1500000000000004</v>
      </c>
      <c r="F9" s="15">
        <v>3.7</v>
      </c>
      <c r="G9" s="15">
        <v>3.5</v>
      </c>
      <c r="H9" s="57">
        <f t="shared" si="0"/>
        <v>20</v>
      </c>
      <c r="I9" s="8">
        <f t="shared" si="1"/>
        <v>94.7</v>
      </c>
      <c r="J9" s="8">
        <f t="shared" si="2"/>
        <v>90.9</v>
      </c>
      <c r="K9" s="8">
        <f t="shared" si="3"/>
        <v>84.1</v>
      </c>
      <c r="L9" s="9">
        <f t="shared" si="4"/>
        <v>145.29999999999998</v>
      </c>
    </row>
    <row r="10" spans="1:12" x14ac:dyDescent="0.2">
      <c r="A10" s="22">
        <v>5</v>
      </c>
      <c r="B10" s="1">
        <v>5.0380000000000001E-2</v>
      </c>
      <c r="C10" s="56">
        <v>5</v>
      </c>
      <c r="D10" s="15">
        <v>4.4000000000000004</v>
      </c>
      <c r="E10" s="15">
        <v>4.1500000000000004</v>
      </c>
      <c r="F10" s="15">
        <v>3.7</v>
      </c>
      <c r="G10" s="15">
        <v>3.5</v>
      </c>
      <c r="H10" s="57">
        <f t="shared" si="0"/>
        <v>20</v>
      </c>
      <c r="I10" s="8">
        <f t="shared" si="1"/>
        <v>88</v>
      </c>
      <c r="J10" s="8">
        <f t="shared" si="2"/>
        <v>83</v>
      </c>
      <c r="K10" s="8">
        <f t="shared" si="3"/>
        <v>74</v>
      </c>
      <c r="L10" s="9">
        <f t="shared" si="4"/>
        <v>70</v>
      </c>
    </row>
    <row r="11" spans="1:12" x14ac:dyDescent="0.2">
      <c r="A11" s="22">
        <v>6</v>
      </c>
      <c r="B11" s="1">
        <v>7.0379999999999998E-2</v>
      </c>
      <c r="C11" s="56">
        <v>6</v>
      </c>
      <c r="D11" s="15">
        <v>4.4000000000000004</v>
      </c>
      <c r="E11" s="15">
        <v>4.1500000000000004</v>
      </c>
      <c r="F11" s="15">
        <v>3.7</v>
      </c>
      <c r="G11" s="15">
        <v>3.5</v>
      </c>
      <c r="H11" s="57">
        <f t="shared" si="0"/>
        <v>19.999999999999996</v>
      </c>
      <c r="I11" s="8">
        <f t="shared" si="1"/>
        <v>87.999999999999986</v>
      </c>
      <c r="J11" s="8">
        <f t="shared" si="2"/>
        <v>82.999999999999986</v>
      </c>
      <c r="K11" s="8">
        <f t="shared" si="3"/>
        <v>73.999999999999986</v>
      </c>
      <c r="L11" s="9">
        <f t="shared" si="4"/>
        <v>69.999999999999986</v>
      </c>
    </row>
    <row r="12" spans="1:12" x14ac:dyDescent="0.2">
      <c r="A12" s="22">
        <v>7</v>
      </c>
      <c r="B12" s="1">
        <v>9.0740000000000001E-2</v>
      </c>
      <c r="C12" s="56" t="s">
        <v>88</v>
      </c>
      <c r="D12" s="15">
        <v>8.93</v>
      </c>
      <c r="E12" s="15">
        <v>8.68</v>
      </c>
      <c r="F12" s="15">
        <v>8.23</v>
      </c>
      <c r="G12" s="15">
        <v>8.0299999999999994</v>
      </c>
      <c r="H12" s="57">
        <f t="shared" si="0"/>
        <v>20.360000000000003</v>
      </c>
      <c r="I12" s="8">
        <f t="shared" si="1"/>
        <v>135.69940000000003</v>
      </c>
      <c r="J12" s="8">
        <f t="shared" si="2"/>
        <v>130.60940000000002</v>
      </c>
      <c r="K12" s="8">
        <f t="shared" si="3"/>
        <v>121.44740000000002</v>
      </c>
      <c r="L12" s="9">
        <f t="shared" si="4"/>
        <v>117.37540000000001</v>
      </c>
    </row>
    <row r="13" spans="1:12" x14ac:dyDescent="0.2">
      <c r="A13" s="22">
        <v>8</v>
      </c>
      <c r="B13" s="1">
        <v>9.9949999999999997E-2</v>
      </c>
      <c r="C13" s="56" t="s">
        <v>89</v>
      </c>
      <c r="D13" s="15">
        <v>8.93</v>
      </c>
      <c r="E13" s="15">
        <v>8.68</v>
      </c>
      <c r="F13" s="15">
        <v>8.23</v>
      </c>
      <c r="G13" s="15">
        <v>8.0299999999999994</v>
      </c>
      <c r="H13" s="57">
        <f t="shared" si="0"/>
        <v>9.2099999999999955</v>
      </c>
      <c r="I13" s="8">
        <f t="shared" si="1"/>
        <v>82.245299999999958</v>
      </c>
      <c r="J13" s="8">
        <f t="shared" si="2"/>
        <v>79.942799999999963</v>
      </c>
      <c r="K13" s="8">
        <f t="shared" si="3"/>
        <v>75.798299999999969</v>
      </c>
      <c r="L13" s="9">
        <f t="shared" si="4"/>
        <v>73.956299999999956</v>
      </c>
    </row>
    <row r="14" spans="1:12" x14ac:dyDescent="0.2">
      <c r="A14" s="22">
        <v>9</v>
      </c>
      <c r="B14" s="1">
        <v>0.10915</v>
      </c>
      <c r="C14" s="56" t="s">
        <v>90</v>
      </c>
      <c r="D14" s="15">
        <v>8.93</v>
      </c>
      <c r="E14" s="15">
        <v>8.68</v>
      </c>
      <c r="F14" s="15">
        <v>8.23</v>
      </c>
      <c r="G14" s="15">
        <v>8.0299999999999994</v>
      </c>
      <c r="H14" s="57">
        <f t="shared" si="0"/>
        <v>9.1999999999999993</v>
      </c>
      <c r="I14" s="8">
        <f t="shared" si="1"/>
        <v>82.155999999999992</v>
      </c>
      <c r="J14" s="8">
        <f t="shared" si="2"/>
        <v>79.855999999999995</v>
      </c>
      <c r="K14" s="8">
        <f t="shared" si="3"/>
        <v>75.715999999999994</v>
      </c>
      <c r="L14" s="9">
        <f t="shared" si="4"/>
        <v>73.875999999999991</v>
      </c>
    </row>
    <row r="15" spans="1:12" x14ac:dyDescent="0.2">
      <c r="A15" s="22">
        <v>10</v>
      </c>
      <c r="B15" s="1">
        <v>0.11625000000000001</v>
      </c>
      <c r="C15" s="56" t="s">
        <v>91</v>
      </c>
      <c r="D15" s="15">
        <v>8.93</v>
      </c>
      <c r="E15" s="15">
        <v>8.68</v>
      </c>
      <c r="F15" s="15">
        <v>8.23</v>
      </c>
      <c r="G15" s="15">
        <v>8.0299999999999994</v>
      </c>
      <c r="H15" s="57">
        <f t="shared" si="0"/>
        <v>7.1000000000000094</v>
      </c>
      <c r="I15" s="8">
        <f t="shared" si="1"/>
        <v>63.403000000000084</v>
      </c>
      <c r="J15" s="8">
        <f t="shared" si="2"/>
        <v>61.628000000000078</v>
      </c>
      <c r="K15" s="8">
        <f t="shared" si="3"/>
        <v>58.433000000000078</v>
      </c>
      <c r="L15" s="9">
        <f t="shared" si="4"/>
        <v>57.013000000000069</v>
      </c>
    </row>
    <row r="16" spans="1:12" x14ac:dyDescent="0.2">
      <c r="A16" s="22">
        <v>11</v>
      </c>
      <c r="B16" s="1">
        <v>0.12639</v>
      </c>
      <c r="C16" s="56" t="s">
        <v>92</v>
      </c>
      <c r="D16" s="15">
        <v>8.6199999999999992</v>
      </c>
      <c r="E16" s="15">
        <v>8.5</v>
      </c>
      <c r="F16" s="15">
        <v>8.2100000000000009</v>
      </c>
      <c r="G16" s="15">
        <v>8.0299999999999994</v>
      </c>
      <c r="H16" s="57">
        <f t="shared" si="0"/>
        <v>10.139999999999997</v>
      </c>
      <c r="I16" s="8">
        <f t="shared" si="1"/>
        <v>88.978499999999954</v>
      </c>
      <c r="J16" s="8">
        <f t="shared" si="2"/>
        <v>87.102599999999967</v>
      </c>
      <c r="K16" s="8">
        <f t="shared" si="3"/>
        <v>83.350799999999978</v>
      </c>
      <c r="L16" s="9">
        <f t="shared" si="4"/>
        <v>81.424199999999971</v>
      </c>
    </row>
    <row r="17" spans="1:12" x14ac:dyDescent="0.2">
      <c r="A17" s="22">
        <v>12</v>
      </c>
      <c r="B17" s="1">
        <v>0.13652</v>
      </c>
      <c r="C17" s="56" t="s">
        <v>93</v>
      </c>
      <c r="D17" s="15">
        <v>8.4600000000000009</v>
      </c>
      <c r="E17" s="15">
        <v>8.34</v>
      </c>
      <c r="F17" s="15">
        <v>8.1300000000000008</v>
      </c>
      <c r="G17" s="15">
        <v>8.0299999999999994</v>
      </c>
      <c r="H17" s="57">
        <f t="shared" si="0"/>
        <v>10.130000000000001</v>
      </c>
      <c r="I17" s="8">
        <f t="shared" si="1"/>
        <v>86.510199999999998</v>
      </c>
      <c r="J17" s="8">
        <f t="shared" si="2"/>
        <v>85.294600000000003</v>
      </c>
      <c r="K17" s="8">
        <f t="shared" si="3"/>
        <v>82.762100000000018</v>
      </c>
      <c r="L17" s="9">
        <f t="shared" si="4"/>
        <v>81.343900000000005</v>
      </c>
    </row>
    <row r="18" spans="1:12" x14ac:dyDescent="0.2">
      <c r="A18" s="22">
        <v>13</v>
      </c>
      <c r="B18" s="1">
        <v>0.15146999999999999</v>
      </c>
      <c r="C18" s="56" t="s">
        <v>94</v>
      </c>
      <c r="D18" s="15">
        <v>9.5399999999999991</v>
      </c>
      <c r="E18" s="15">
        <v>9.4</v>
      </c>
      <c r="F18" s="15">
        <v>9.17</v>
      </c>
      <c r="G18" s="15">
        <v>9.07</v>
      </c>
      <c r="H18" s="57">
        <f t="shared" si="0"/>
        <v>14.94999999999999</v>
      </c>
      <c r="I18" s="8">
        <f t="shared" si="1"/>
        <v>134.54999999999993</v>
      </c>
      <c r="J18" s="8">
        <f t="shared" si="2"/>
        <v>132.60649999999993</v>
      </c>
      <c r="K18" s="8">
        <f t="shared" si="3"/>
        <v>129.31749999999991</v>
      </c>
      <c r="L18" s="9">
        <f t="shared" si="4"/>
        <v>127.82249999999993</v>
      </c>
    </row>
    <row r="19" spans="1:12" x14ac:dyDescent="0.2">
      <c r="A19" s="22">
        <v>14</v>
      </c>
      <c r="B19" s="1">
        <v>0.16641</v>
      </c>
      <c r="C19" s="56" t="s">
        <v>95</v>
      </c>
      <c r="D19" s="15">
        <v>5.0199999999999996</v>
      </c>
      <c r="E19" s="15">
        <v>5.0199999999999996</v>
      </c>
      <c r="F19" s="15">
        <v>7.94</v>
      </c>
      <c r="G19" s="15">
        <v>7.85</v>
      </c>
      <c r="H19" s="57">
        <f t="shared" si="0"/>
        <v>14.940000000000008</v>
      </c>
      <c r="I19" s="8">
        <f t="shared" si="1"/>
        <v>108.76320000000005</v>
      </c>
      <c r="J19" s="8">
        <f t="shared" si="2"/>
        <v>107.71740000000005</v>
      </c>
      <c r="K19" s="8">
        <f t="shared" si="3"/>
        <v>127.81170000000007</v>
      </c>
      <c r="L19" s="9">
        <f t="shared" si="4"/>
        <v>126.39240000000008</v>
      </c>
    </row>
    <row r="20" spans="1:12" ht="13.5" thickBot="1" x14ac:dyDescent="0.25">
      <c r="A20" s="22">
        <v>15</v>
      </c>
      <c r="B20" s="1">
        <v>0.18640999999999999</v>
      </c>
      <c r="C20" s="56">
        <v>15</v>
      </c>
      <c r="D20" s="15">
        <v>0</v>
      </c>
      <c r="E20" s="15">
        <v>0</v>
      </c>
      <c r="F20" s="15">
        <v>0</v>
      </c>
      <c r="G20" s="15">
        <v>3.5</v>
      </c>
      <c r="H20" s="57">
        <f t="shared" si="0"/>
        <v>19.999999999999989</v>
      </c>
      <c r="I20" s="8">
        <f t="shared" si="1"/>
        <v>50.199999999999967</v>
      </c>
      <c r="J20" s="8">
        <f t="shared" si="2"/>
        <v>50.199999999999967</v>
      </c>
      <c r="K20" s="8">
        <f t="shared" si="3"/>
        <v>79.399999999999963</v>
      </c>
      <c r="L20" s="9">
        <f t="shared" si="4"/>
        <v>113.49999999999993</v>
      </c>
    </row>
    <row r="21" spans="1:12" ht="50.25" customHeight="1" thickTop="1" thickBot="1" x14ac:dyDescent="0.25">
      <c r="A21" s="223" t="s">
        <v>43</v>
      </c>
      <c r="B21" s="223"/>
      <c r="C21" s="223"/>
      <c r="D21" s="101" t="s">
        <v>27</v>
      </c>
      <c r="E21" s="101" t="s">
        <v>27</v>
      </c>
      <c r="F21" s="101" t="s">
        <v>27</v>
      </c>
      <c r="G21" s="102" t="s">
        <v>27</v>
      </c>
      <c r="H21" s="58">
        <f>SUM(H6:H20)</f>
        <v>186.41</v>
      </c>
      <c r="I21" s="48">
        <f>SUM(I6:I20)</f>
        <v>1142.8312500000002</v>
      </c>
      <c r="J21" s="48">
        <f>SUM(J6:J20)</f>
        <v>1110.4709</v>
      </c>
      <c r="K21" s="48">
        <f>SUM(K6:K20)</f>
        <v>1102.95985</v>
      </c>
      <c r="L21" s="49">
        <f>SUM(L6:L20)</f>
        <v>1262.3561</v>
      </c>
    </row>
    <row r="22" spans="1:12" x14ac:dyDescent="0.2">
      <c r="A22" s="19" t="s">
        <v>22</v>
      </c>
      <c r="B22" s="19"/>
      <c r="D22" s="16"/>
      <c r="E22" s="16"/>
      <c r="F22" s="16"/>
      <c r="G22" s="16"/>
      <c r="J22" s="224"/>
      <c r="K22" s="224"/>
      <c r="L22" s="36"/>
    </row>
    <row r="23" spans="1:12" x14ac:dyDescent="0.2">
      <c r="A23" s="53" t="s">
        <v>111</v>
      </c>
      <c r="B23" s="53"/>
      <c r="C23" s="53"/>
      <c r="G23" s="137">
        <f>I21</f>
        <v>1142.8312500000002</v>
      </c>
      <c r="H23" s="6" t="s">
        <v>24</v>
      </c>
    </row>
    <row r="24" spans="1:12" x14ac:dyDescent="0.2">
      <c r="A24" s="53" t="s">
        <v>112</v>
      </c>
      <c r="B24" s="53"/>
      <c r="C24" s="53"/>
      <c r="G24" s="137">
        <f>J21</f>
        <v>1110.4709</v>
      </c>
      <c r="H24" s="6" t="s">
        <v>24</v>
      </c>
      <c r="J24" s="53"/>
      <c r="K24" s="108"/>
      <c r="L24" s="6"/>
    </row>
    <row r="25" spans="1:12" x14ac:dyDescent="0.2">
      <c r="A25" s="44" t="s">
        <v>113</v>
      </c>
      <c r="B25" s="44"/>
      <c r="C25" s="44"/>
      <c r="D25" s="76"/>
      <c r="E25" s="106"/>
      <c r="G25" s="138">
        <f>K21</f>
        <v>1102.95985</v>
      </c>
      <c r="H25" s="6" t="s">
        <v>24</v>
      </c>
    </row>
    <row r="26" spans="1:12" x14ac:dyDescent="0.2">
      <c r="A26" s="44" t="s">
        <v>114</v>
      </c>
      <c r="B26" s="44"/>
      <c r="C26" s="44"/>
      <c r="D26" s="36"/>
      <c r="E26" s="36"/>
      <c r="G26" s="138">
        <f>L21</f>
        <v>1262.3561</v>
      </c>
      <c r="H26" s="6" t="s">
        <v>24</v>
      </c>
    </row>
  </sheetData>
  <mergeCells count="8">
    <mergeCell ref="A21:C21"/>
    <mergeCell ref="J22:K22"/>
    <mergeCell ref="A1:L2"/>
    <mergeCell ref="A3:A5"/>
    <mergeCell ref="B3:B4"/>
    <mergeCell ref="C3:C5"/>
    <mergeCell ref="D3:G3"/>
    <mergeCell ref="H3:L3"/>
  </mergeCells>
  <pageMargins left="0.7" right="0.7" top="0.78740157499999996" bottom="0.78740157499999996" header="0.3" footer="0.3"/>
  <pageSetup paperSize="9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00B050"/>
  </sheetPr>
  <dimension ref="B2:I9"/>
  <sheetViews>
    <sheetView workbookViewId="0">
      <selection activeCell="I16" sqref="I16"/>
    </sheetView>
  </sheetViews>
  <sheetFormatPr defaultRowHeight="12.75" x14ac:dyDescent="0.2"/>
  <cols>
    <col min="1" max="1" width="3.140625" customWidth="1"/>
    <col min="3" max="3" width="8" customWidth="1"/>
    <col min="4" max="4" width="11" customWidth="1"/>
    <col min="5" max="5" width="7" customWidth="1"/>
    <col min="6" max="6" width="11.42578125" customWidth="1"/>
    <col min="8" max="8" width="6.5703125" customWidth="1"/>
    <col min="9" max="9" width="21.85546875" customWidth="1"/>
  </cols>
  <sheetData>
    <row r="2" spans="2:9" ht="26.25" thickBot="1" x14ac:dyDescent="0.4">
      <c r="G2" s="175" t="s">
        <v>153</v>
      </c>
      <c r="I2" s="237"/>
    </row>
    <row r="3" spans="2:9" ht="16.5" thickBot="1" x14ac:dyDescent="0.3">
      <c r="B3" s="234" t="s">
        <v>105</v>
      </c>
      <c r="C3" s="235"/>
      <c r="D3" s="235"/>
      <c r="E3" s="235"/>
      <c r="F3" s="235"/>
      <c r="G3" s="236"/>
      <c r="I3" s="238"/>
    </row>
    <row r="4" spans="2:9" ht="15" x14ac:dyDescent="0.25">
      <c r="B4" s="65" t="s">
        <v>45</v>
      </c>
      <c r="C4" s="239" t="s">
        <v>46</v>
      </c>
      <c r="D4" s="66" t="s">
        <v>47</v>
      </c>
      <c r="E4" s="67" t="s">
        <v>48</v>
      </c>
      <c r="F4" s="67" t="s">
        <v>49</v>
      </c>
      <c r="G4" s="129" t="s">
        <v>42</v>
      </c>
      <c r="H4" s="241" t="s">
        <v>50</v>
      </c>
      <c r="I4" s="242"/>
    </row>
    <row r="5" spans="2:9" ht="13.5" thickBot="1" x14ac:dyDescent="0.25">
      <c r="B5" s="68" t="s">
        <v>35</v>
      </c>
      <c r="C5" s="240"/>
      <c r="D5" s="69" t="s">
        <v>41</v>
      </c>
      <c r="E5" s="70" t="s">
        <v>41</v>
      </c>
      <c r="F5" s="70" t="s">
        <v>41</v>
      </c>
      <c r="G5" s="130" t="s">
        <v>44</v>
      </c>
      <c r="H5" s="241"/>
      <c r="I5" s="242"/>
    </row>
    <row r="6" spans="2:9" ht="12.75" customHeight="1" thickBot="1" x14ac:dyDescent="0.25">
      <c r="B6" s="125">
        <v>0.60599999999999998</v>
      </c>
      <c r="C6" s="126" t="s">
        <v>52</v>
      </c>
      <c r="D6" s="127">
        <v>10</v>
      </c>
      <c r="E6" s="128">
        <v>6</v>
      </c>
      <c r="F6" s="128">
        <v>4</v>
      </c>
      <c r="G6" s="131">
        <f>(D6+F6)/2*E6</f>
        <v>42</v>
      </c>
      <c r="H6" s="133" t="s">
        <v>102</v>
      </c>
      <c r="I6" s="132"/>
    </row>
    <row r="7" spans="2:9" ht="15.75" thickBot="1" x14ac:dyDescent="0.3">
      <c r="B7" s="54"/>
      <c r="D7" s="232" t="s">
        <v>43</v>
      </c>
      <c r="E7" s="233"/>
      <c r="F7" s="233"/>
      <c r="G7" s="73">
        <f>SUM(G6:G6)</f>
        <v>42</v>
      </c>
      <c r="H7" s="71"/>
      <c r="I7" s="72"/>
    </row>
    <row r="9" spans="2:9" x14ac:dyDescent="0.2">
      <c r="B9" t="s">
        <v>103</v>
      </c>
      <c r="C9" s="134" t="s">
        <v>104</v>
      </c>
    </row>
  </sheetData>
  <mergeCells count="6">
    <mergeCell ref="D7:F7"/>
    <mergeCell ref="B3:G3"/>
    <mergeCell ref="I2:I3"/>
    <mergeCell ref="C4:C5"/>
    <mergeCell ref="H4:H5"/>
    <mergeCell ref="I4:I5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00B050"/>
  </sheetPr>
  <dimension ref="A1:J28"/>
  <sheetViews>
    <sheetView workbookViewId="0">
      <selection activeCell="G1" sqref="G1:H2"/>
    </sheetView>
  </sheetViews>
  <sheetFormatPr defaultRowHeight="12.75" x14ac:dyDescent="0.2"/>
  <sheetData>
    <row r="1" spans="1:10" x14ac:dyDescent="0.2">
      <c r="G1" s="237" t="s">
        <v>65</v>
      </c>
      <c r="H1" s="237"/>
    </row>
    <row r="2" spans="1:10" ht="13.5" thickBot="1" x14ac:dyDescent="0.25">
      <c r="G2" s="245"/>
      <c r="H2" s="245"/>
    </row>
    <row r="3" spans="1:10" ht="19.5" thickBot="1" x14ac:dyDescent="0.35">
      <c r="B3" s="246" t="s">
        <v>67</v>
      </c>
      <c r="C3" s="247"/>
      <c r="D3" s="247"/>
      <c r="E3" s="247"/>
      <c r="F3" s="247"/>
      <c r="G3" s="247"/>
      <c r="H3" s="248"/>
    </row>
    <row r="4" spans="1:10" x14ac:dyDescent="0.2">
      <c r="B4" s="249" t="s">
        <v>31</v>
      </c>
      <c r="C4" s="251" t="s">
        <v>32</v>
      </c>
      <c r="D4" s="252"/>
      <c r="E4" s="252"/>
      <c r="F4" s="252"/>
      <c r="G4" s="253"/>
      <c r="H4" s="249" t="s">
        <v>33</v>
      </c>
    </row>
    <row r="5" spans="1:10" ht="13.5" thickBot="1" x14ac:dyDescent="0.25">
      <c r="B5" s="250"/>
      <c r="C5" s="254" t="s">
        <v>34</v>
      </c>
      <c r="D5" s="255"/>
      <c r="E5" s="255"/>
      <c r="F5" s="255"/>
      <c r="G5" s="256"/>
      <c r="H5" s="249"/>
    </row>
    <row r="6" spans="1:10" ht="13.5" thickBot="1" x14ac:dyDescent="0.25">
      <c r="B6" s="60" t="s">
        <v>35</v>
      </c>
      <c r="C6" s="61" t="s">
        <v>36</v>
      </c>
      <c r="D6" s="62" t="s">
        <v>37</v>
      </c>
      <c r="E6" s="62" t="s">
        <v>38</v>
      </c>
      <c r="F6" s="62" t="s">
        <v>39</v>
      </c>
      <c r="G6" s="63" t="s">
        <v>40</v>
      </c>
      <c r="H6" s="249"/>
    </row>
    <row r="7" spans="1:10" ht="12.75" customHeight="1" x14ac:dyDescent="0.2">
      <c r="B7" s="64">
        <v>0</v>
      </c>
      <c r="C7" s="257">
        <v>52</v>
      </c>
      <c r="D7" s="259">
        <v>48</v>
      </c>
      <c r="E7" s="259">
        <v>63</v>
      </c>
      <c r="F7" s="259">
        <v>8</v>
      </c>
      <c r="G7" s="261">
        <v>0</v>
      </c>
      <c r="H7" s="243">
        <v>1500</v>
      </c>
    </row>
    <row r="8" spans="1:10" ht="12.75" customHeight="1" thickBot="1" x14ac:dyDescent="0.25">
      <c r="B8" s="119">
        <v>0.221</v>
      </c>
      <c r="C8" s="258"/>
      <c r="D8" s="260"/>
      <c r="E8" s="260"/>
      <c r="F8" s="260"/>
      <c r="G8" s="262"/>
      <c r="H8" s="244"/>
    </row>
    <row r="9" spans="1:10" ht="18" customHeight="1" thickTop="1" thickBot="1" x14ac:dyDescent="0.25">
      <c r="B9" s="122" t="s">
        <v>43</v>
      </c>
      <c r="C9" s="124">
        <f>SUM(C7:C8)</f>
        <v>52</v>
      </c>
      <c r="D9" s="120">
        <f>SUM(D7:D8)</f>
        <v>48</v>
      </c>
      <c r="E9" s="120">
        <f>SUM(E7:E8)</f>
        <v>63</v>
      </c>
      <c r="F9" s="120">
        <f>SUM(F7:F8)</f>
        <v>8</v>
      </c>
      <c r="G9" s="121">
        <f>SUM(G7:G8)</f>
        <v>0</v>
      </c>
      <c r="H9" s="123">
        <f>SUM(H7)</f>
        <v>1500</v>
      </c>
    </row>
    <row r="10" spans="1:10" ht="57.75" customHeight="1" x14ac:dyDescent="0.2">
      <c r="A10" s="33"/>
      <c r="B10" s="33"/>
      <c r="C10" s="33"/>
      <c r="D10" s="33"/>
      <c r="E10" s="33"/>
      <c r="F10" s="33"/>
      <c r="G10" s="33"/>
      <c r="H10" s="33"/>
      <c r="I10" s="33"/>
      <c r="J10" s="33"/>
    </row>
    <row r="11" spans="1:10" ht="18.75" x14ac:dyDescent="0.3">
      <c r="A11" s="33"/>
      <c r="B11" s="116"/>
      <c r="C11" s="116"/>
      <c r="D11" s="116"/>
      <c r="E11" s="116"/>
      <c r="F11" s="116"/>
      <c r="G11" s="116"/>
      <c r="H11" s="116"/>
      <c r="I11" s="33"/>
      <c r="J11" s="33"/>
    </row>
    <row r="12" spans="1:10" x14ac:dyDescent="0.2">
      <c r="A12" s="33"/>
      <c r="B12" s="110"/>
      <c r="C12" s="111"/>
      <c r="D12" s="111"/>
      <c r="E12" s="111"/>
      <c r="F12" s="117"/>
      <c r="G12" s="117"/>
      <c r="H12" s="117"/>
      <c r="I12" s="33"/>
      <c r="J12" s="33"/>
    </row>
    <row r="13" spans="1:10" x14ac:dyDescent="0.2">
      <c r="A13" s="33"/>
      <c r="B13" s="112"/>
      <c r="C13" s="113"/>
      <c r="D13" s="113"/>
      <c r="E13" s="113"/>
      <c r="F13" s="117"/>
      <c r="G13" s="117"/>
      <c r="H13" s="117"/>
      <c r="I13" s="33"/>
      <c r="J13" s="33"/>
    </row>
    <row r="14" spans="1:10" ht="12.75" customHeight="1" x14ac:dyDescent="0.2">
      <c r="A14" s="33"/>
      <c r="B14" s="114"/>
      <c r="C14" s="118"/>
      <c r="D14" s="118"/>
      <c r="E14" s="118"/>
      <c r="F14" s="118"/>
      <c r="G14" s="118"/>
      <c r="H14" s="118"/>
      <c r="I14" s="33"/>
      <c r="J14" s="33"/>
    </row>
    <row r="15" spans="1:10" ht="12.75" customHeight="1" x14ac:dyDescent="0.2">
      <c r="A15" s="33"/>
      <c r="B15" s="114"/>
      <c r="C15" s="118"/>
      <c r="D15" s="118"/>
      <c r="E15" s="118"/>
      <c r="F15" s="118"/>
      <c r="G15" s="118"/>
      <c r="H15" s="118"/>
      <c r="I15" s="33"/>
      <c r="J15" s="33"/>
    </row>
    <row r="16" spans="1:10" ht="12.75" customHeight="1" x14ac:dyDescent="0.2">
      <c r="A16" s="33"/>
      <c r="B16" s="114"/>
      <c r="C16" s="118"/>
      <c r="D16" s="118"/>
      <c r="E16" s="118"/>
      <c r="F16" s="118"/>
      <c r="G16" s="118"/>
      <c r="H16" s="118"/>
      <c r="I16" s="33"/>
      <c r="J16" s="33"/>
    </row>
    <row r="17" spans="1:10" ht="12.75" customHeight="1" x14ac:dyDescent="0.2">
      <c r="A17" s="33"/>
      <c r="B17" s="114"/>
      <c r="C17" s="118"/>
      <c r="D17" s="118"/>
      <c r="E17" s="118"/>
      <c r="F17" s="118"/>
      <c r="G17" s="118"/>
      <c r="H17" s="118"/>
      <c r="I17" s="33"/>
      <c r="J17" s="33"/>
    </row>
    <row r="18" spans="1:10" ht="12.75" customHeight="1" x14ac:dyDescent="0.2">
      <c r="A18" s="33"/>
      <c r="B18" s="114"/>
      <c r="C18" s="118"/>
      <c r="D18" s="118"/>
      <c r="E18" s="118"/>
      <c r="F18" s="118"/>
      <c r="G18" s="118"/>
      <c r="H18" s="118"/>
      <c r="I18" s="33"/>
      <c r="J18" s="33"/>
    </row>
    <row r="19" spans="1:10" ht="13.5" customHeight="1" x14ac:dyDescent="0.2">
      <c r="A19" s="33"/>
      <c r="B19" s="114"/>
      <c r="C19" s="118"/>
      <c r="D19" s="118"/>
      <c r="E19" s="118"/>
      <c r="F19" s="118"/>
      <c r="G19" s="118"/>
      <c r="H19" s="118"/>
      <c r="I19" s="33"/>
      <c r="J19" s="33"/>
    </row>
    <row r="20" spans="1:10" ht="12.75" customHeight="1" x14ac:dyDescent="0.2">
      <c r="A20" s="33"/>
      <c r="B20" s="114"/>
      <c r="C20" s="118"/>
      <c r="D20" s="118"/>
      <c r="E20" s="118"/>
      <c r="F20" s="118"/>
      <c r="G20" s="118"/>
      <c r="H20" s="118"/>
      <c r="I20" s="33"/>
      <c r="J20" s="33"/>
    </row>
    <row r="21" spans="1:10" ht="12.75" customHeight="1" x14ac:dyDescent="0.2">
      <c r="A21" s="33"/>
      <c r="B21" s="114"/>
      <c r="C21" s="118"/>
      <c r="D21" s="118"/>
      <c r="E21" s="118"/>
      <c r="F21" s="118"/>
      <c r="G21" s="118"/>
      <c r="H21" s="118"/>
      <c r="I21" s="33"/>
      <c r="J21" s="33"/>
    </row>
    <row r="22" spans="1:10" ht="12.75" customHeight="1" x14ac:dyDescent="0.2">
      <c r="A22" s="33"/>
      <c r="B22" s="114"/>
      <c r="C22" s="118"/>
      <c r="D22" s="118"/>
      <c r="E22" s="118"/>
      <c r="F22" s="118"/>
      <c r="G22" s="118"/>
      <c r="H22" s="118"/>
      <c r="I22" s="33"/>
      <c r="J22" s="33"/>
    </row>
    <row r="23" spans="1:10" ht="12.75" customHeight="1" x14ac:dyDescent="0.2">
      <c r="A23" s="33"/>
      <c r="B23" s="114"/>
      <c r="C23" s="118"/>
      <c r="D23" s="118"/>
      <c r="E23" s="118"/>
      <c r="F23" s="118"/>
      <c r="G23" s="118"/>
      <c r="H23" s="118"/>
      <c r="I23" s="33"/>
      <c r="J23" s="33"/>
    </row>
    <row r="24" spans="1:10" ht="12.75" customHeight="1" x14ac:dyDescent="0.2">
      <c r="A24" s="33"/>
      <c r="B24" s="114"/>
      <c r="C24" s="118"/>
      <c r="D24" s="118"/>
      <c r="E24" s="118"/>
      <c r="F24" s="118"/>
      <c r="G24" s="118"/>
      <c r="H24" s="118"/>
      <c r="I24" s="33"/>
      <c r="J24" s="33"/>
    </row>
    <row r="25" spans="1:10" ht="12.75" customHeight="1" x14ac:dyDescent="0.2">
      <c r="A25" s="33"/>
      <c r="B25" s="114"/>
      <c r="C25" s="118"/>
      <c r="D25" s="118"/>
      <c r="E25" s="118"/>
      <c r="F25" s="118"/>
      <c r="G25" s="118"/>
      <c r="H25" s="118"/>
      <c r="I25" s="33"/>
      <c r="J25" s="33"/>
    </row>
    <row r="26" spans="1:10" ht="18" customHeight="1" x14ac:dyDescent="0.2">
      <c r="A26" s="33"/>
      <c r="B26" s="24"/>
      <c r="C26" s="24"/>
      <c r="D26" s="24"/>
      <c r="E26" s="115"/>
      <c r="F26" s="33"/>
      <c r="G26" s="33"/>
      <c r="H26" s="33"/>
      <c r="I26" s="33"/>
      <c r="J26" s="33"/>
    </row>
    <row r="27" spans="1:10" x14ac:dyDescent="0.2">
      <c r="A27" s="33"/>
      <c r="B27" s="33"/>
      <c r="C27" s="33"/>
      <c r="D27" s="33"/>
      <c r="E27" s="33"/>
      <c r="F27" s="33"/>
      <c r="G27" s="33"/>
      <c r="H27" s="33"/>
      <c r="I27" s="33"/>
      <c r="J27" s="33"/>
    </row>
    <row r="28" spans="1:10" x14ac:dyDescent="0.2">
      <c r="A28" s="33"/>
      <c r="B28" s="33"/>
      <c r="C28" s="33"/>
      <c r="D28" s="33"/>
      <c r="E28" s="33"/>
      <c r="F28" s="33"/>
      <c r="G28" s="33"/>
      <c r="H28" s="33"/>
      <c r="I28" s="33"/>
      <c r="J28" s="33"/>
    </row>
  </sheetData>
  <mergeCells count="12">
    <mergeCell ref="H7:H8"/>
    <mergeCell ref="G1:H2"/>
    <mergeCell ref="B3:H3"/>
    <mergeCell ref="B4:B5"/>
    <mergeCell ref="C4:G4"/>
    <mergeCell ref="H4:H6"/>
    <mergeCell ref="C5:G5"/>
    <mergeCell ref="C7:C8"/>
    <mergeCell ref="D7:D8"/>
    <mergeCell ref="E7:E8"/>
    <mergeCell ref="F7:F8"/>
    <mergeCell ref="G7:G8"/>
  </mergeCell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rgb="FF00B050"/>
  </sheetPr>
  <dimension ref="B2:H31"/>
  <sheetViews>
    <sheetView topLeftCell="A6" workbookViewId="0">
      <selection activeCell="J9" sqref="J9"/>
    </sheetView>
  </sheetViews>
  <sheetFormatPr defaultRowHeight="12.75" x14ac:dyDescent="0.2"/>
  <cols>
    <col min="2" max="2" width="12.5703125" customWidth="1"/>
    <col min="3" max="3" width="11.42578125" bestFit="1" customWidth="1"/>
    <col min="6" max="6" width="11.28515625" customWidth="1"/>
    <col min="7" max="7" width="12.42578125" customWidth="1"/>
  </cols>
  <sheetData>
    <row r="2" spans="2:8" x14ac:dyDescent="0.2">
      <c r="G2" s="263" t="s">
        <v>66</v>
      </c>
      <c r="H2" s="263"/>
    </row>
    <row r="3" spans="2:8" ht="18.75" thickBot="1" x14ac:dyDescent="0.3">
      <c r="B3" s="162" t="s">
        <v>144</v>
      </c>
      <c r="G3" s="263"/>
      <c r="H3" s="263"/>
    </row>
    <row r="4" spans="2:8" x14ac:dyDescent="0.2">
      <c r="B4" s="90" t="s">
        <v>61</v>
      </c>
      <c r="C4" s="264" t="s">
        <v>62</v>
      </c>
      <c r="D4" s="265"/>
      <c r="E4" s="266"/>
      <c r="F4" s="190" t="s">
        <v>154</v>
      </c>
      <c r="G4" s="191" t="s">
        <v>98</v>
      </c>
    </row>
    <row r="5" spans="2:8" ht="13.5" thickBot="1" x14ac:dyDescent="0.25">
      <c r="B5" s="87" t="s">
        <v>35</v>
      </c>
      <c r="C5" s="91">
        <v>5</v>
      </c>
      <c r="D5" s="88">
        <v>6</v>
      </c>
      <c r="E5" s="89">
        <v>7</v>
      </c>
      <c r="F5" s="2" t="s">
        <v>155</v>
      </c>
      <c r="G5" s="4" t="s">
        <v>156</v>
      </c>
    </row>
    <row r="6" spans="2:8" x14ac:dyDescent="0.2">
      <c r="B6" s="92">
        <v>5.8999999999999997E-2</v>
      </c>
      <c r="C6" s="94">
        <v>1</v>
      </c>
      <c r="D6" s="95"/>
      <c r="E6" s="96"/>
      <c r="F6" s="188">
        <v>0.1</v>
      </c>
      <c r="G6" s="189">
        <v>0.15</v>
      </c>
    </row>
    <row r="7" spans="2:8" x14ac:dyDescent="0.2">
      <c r="B7" s="93">
        <v>8.5000000000000006E-2</v>
      </c>
      <c r="C7" s="74"/>
      <c r="D7" s="97">
        <v>1</v>
      </c>
      <c r="E7" s="98"/>
      <c r="F7" s="188">
        <v>0.1</v>
      </c>
      <c r="G7" s="189">
        <v>0.15</v>
      </c>
    </row>
    <row r="8" spans="2:8" x14ac:dyDescent="0.2">
      <c r="B8" s="93">
        <v>0.107</v>
      </c>
      <c r="C8" s="74"/>
      <c r="D8" s="97">
        <v>1</v>
      </c>
      <c r="E8" s="98"/>
      <c r="F8" s="188">
        <v>0.1</v>
      </c>
      <c r="G8" s="189">
        <v>0.15</v>
      </c>
    </row>
    <row r="9" spans="2:8" x14ac:dyDescent="0.2">
      <c r="B9" s="93">
        <v>0.187</v>
      </c>
      <c r="C9" s="74"/>
      <c r="D9" s="97">
        <v>1</v>
      </c>
      <c r="E9" s="98"/>
      <c r="F9" s="188">
        <v>0.1</v>
      </c>
      <c r="G9" s="189">
        <v>0.15</v>
      </c>
    </row>
    <row r="10" spans="2:8" x14ac:dyDescent="0.2">
      <c r="B10" s="93">
        <v>0.27</v>
      </c>
      <c r="C10" s="74">
        <v>1</v>
      </c>
      <c r="D10" s="97"/>
      <c r="E10" s="98"/>
      <c r="F10" s="188">
        <v>0.1</v>
      </c>
      <c r="G10" s="189">
        <v>0.15</v>
      </c>
    </row>
    <row r="11" spans="2:8" x14ac:dyDescent="0.2">
      <c r="B11" s="93">
        <v>0.32200000000000001</v>
      </c>
      <c r="C11" s="74"/>
      <c r="D11" s="97">
        <v>1</v>
      </c>
      <c r="E11" s="98"/>
      <c r="F11" s="188">
        <v>0.1</v>
      </c>
      <c r="G11" s="189">
        <v>0.15</v>
      </c>
    </row>
    <row r="12" spans="2:8" x14ac:dyDescent="0.2">
      <c r="B12" s="93">
        <v>0.43099999999999999</v>
      </c>
      <c r="C12" s="74">
        <v>1</v>
      </c>
      <c r="D12" s="97"/>
      <c r="E12" s="98"/>
      <c r="F12" s="188">
        <v>0.1</v>
      </c>
      <c r="G12" s="189">
        <v>0.15</v>
      </c>
    </row>
    <row r="13" spans="2:8" x14ac:dyDescent="0.2">
      <c r="B13" s="93">
        <v>0.49199999999999999</v>
      </c>
      <c r="C13" s="74"/>
      <c r="D13" s="97"/>
      <c r="E13" s="98">
        <v>1</v>
      </c>
      <c r="F13" s="188">
        <v>0.1</v>
      </c>
      <c r="G13" s="189">
        <v>0.15</v>
      </c>
    </row>
    <row r="14" spans="2:8" ht="13.5" thickBot="1" x14ac:dyDescent="0.25">
      <c r="B14" s="93">
        <v>0.57499999999999996</v>
      </c>
      <c r="C14" s="74">
        <v>1</v>
      </c>
      <c r="D14" s="97"/>
      <c r="E14" s="98"/>
      <c r="F14" s="188">
        <v>0.1</v>
      </c>
      <c r="G14" s="189">
        <v>0.15</v>
      </c>
    </row>
    <row r="15" spans="2:8" ht="13.5" thickTop="1" x14ac:dyDescent="0.2">
      <c r="B15" s="198" t="s">
        <v>63</v>
      </c>
      <c r="C15" s="196">
        <f>SUM(C6:C14)</f>
        <v>4</v>
      </c>
      <c r="D15" s="194">
        <f>SUM(D6:D14)</f>
        <v>4</v>
      </c>
      <c r="E15" s="195">
        <f>SUM(E6:E14)</f>
        <v>1</v>
      </c>
      <c r="F15" s="267">
        <f>SUM(F6:F14)</f>
        <v>0.89999999999999991</v>
      </c>
      <c r="G15" s="269">
        <f>SUM(G6:G14)</f>
        <v>1.3499999999999999</v>
      </c>
    </row>
    <row r="16" spans="2:8" ht="13.5" thickBot="1" x14ac:dyDescent="0.25">
      <c r="B16" s="199" t="s">
        <v>64</v>
      </c>
      <c r="C16" s="197">
        <f>C15*C5</f>
        <v>20</v>
      </c>
      <c r="D16" s="192">
        <f>D15*D5</f>
        <v>24</v>
      </c>
      <c r="E16" s="193">
        <f>E15*E5</f>
        <v>7</v>
      </c>
      <c r="F16" s="268"/>
      <c r="G16" s="222"/>
    </row>
    <row r="18" spans="2:6" ht="18.75" thickBot="1" x14ac:dyDescent="0.3">
      <c r="B18" s="162" t="s">
        <v>145</v>
      </c>
    </row>
    <row r="19" spans="2:6" x14ac:dyDescent="0.2">
      <c r="B19" s="90" t="s">
        <v>61</v>
      </c>
      <c r="C19" s="147" t="s">
        <v>62</v>
      </c>
      <c r="D19" s="148"/>
      <c r="E19" s="190" t="s">
        <v>154</v>
      </c>
      <c r="F19" s="191" t="s">
        <v>98</v>
      </c>
    </row>
    <row r="20" spans="2:6" ht="13.5" thickBot="1" x14ac:dyDescent="0.25">
      <c r="B20" s="146" t="s">
        <v>35</v>
      </c>
      <c r="C20" s="91">
        <v>5</v>
      </c>
      <c r="D20" s="89">
        <v>10</v>
      </c>
      <c r="E20" s="2" t="s">
        <v>155</v>
      </c>
      <c r="F20" s="4" t="s">
        <v>156</v>
      </c>
    </row>
    <row r="21" spans="2:6" x14ac:dyDescent="0.2">
      <c r="B21" s="92">
        <v>0.03</v>
      </c>
      <c r="C21" s="94">
        <v>1</v>
      </c>
      <c r="D21" s="96"/>
      <c r="E21" s="188">
        <v>0.1</v>
      </c>
      <c r="F21" s="189">
        <v>0.15</v>
      </c>
    </row>
    <row r="22" spans="2:6" x14ac:dyDescent="0.2">
      <c r="B22" s="93">
        <v>0.05</v>
      </c>
      <c r="C22" s="74">
        <v>1</v>
      </c>
      <c r="D22" s="98"/>
      <c r="E22" s="188">
        <v>0.1</v>
      </c>
      <c r="F22" s="189">
        <v>0.15</v>
      </c>
    </row>
    <row r="23" spans="2:6" x14ac:dyDescent="0.2">
      <c r="B23" s="93">
        <v>7.0000000000000007E-2</v>
      </c>
      <c r="C23" s="74">
        <v>1</v>
      </c>
      <c r="D23" s="98"/>
      <c r="E23" s="188">
        <v>0.1</v>
      </c>
      <c r="F23" s="189">
        <v>0.15</v>
      </c>
    </row>
    <row r="24" spans="2:6" x14ac:dyDescent="0.2">
      <c r="B24" s="93">
        <v>0.09</v>
      </c>
      <c r="C24" s="74"/>
      <c r="D24" s="98">
        <v>1</v>
      </c>
      <c r="E24" s="188">
        <v>0.1</v>
      </c>
      <c r="F24" s="189">
        <v>0.15</v>
      </c>
    </row>
    <row r="25" spans="2:6" x14ac:dyDescent="0.2">
      <c r="B25" s="93">
        <v>0.105</v>
      </c>
      <c r="C25" s="74"/>
      <c r="D25" s="98">
        <v>1</v>
      </c>
      <c r="E25" s="188">
        <v>0.1</v>
      </c>
      <c r="F25" s="189">
        <v>0.15</v>
      </c>
    </row>
    <row r="26" spans="2:6" x14ac:dyDescent="0.2">
      <c r="B26" s="93">
        <v>0.12</v>
      </c>
      <c r="C26" s="74"/>
      <c r="D26" s="98">
        <v>1</v>
      </c>
      <c r="E26" s="188">
        <v>0.1</v>
      </c>
      <c r="F26" s="189">
        <v>0.15</v>
      </c>
    </row>
    <row r="27" spans="2:6" x14ac:dyDescent="0.2">
      <c r="B27" s="93">
        <v>0.13500000000000001</v>
      </c>
      <c r="C27" s="74"/>
      <c r="D27" s="98">
        <v>1</v>
      </c>
      <c r="E27" s="188">
        <v>0.1</v>
      </c>
      <c r="F27" s="189">
        <v>0.15</v>
      </c>
    </row>
    <row r="28" spans="2:6" x14ac:dyDescent="0.2">
      <c r="B28" s="93">
        <v>0.16600000000000001</v>
      </c>
      <c r="C28" s="74"/>
      <c r="D28" s="98">
        <v>1</v>
      </c>
      <c r="E28" s="188">
        <v>0.1</v>
      </c>
      <c r="F28" s="189">
        <v>0.15</v>
      </c>
    </row>
    <row r="29" spans="2:6" ht="13.5" thickBot="1" x14ac:dyDescent="0.25">
      <c r="B29" s="93">
        <v>0.186</v>
      </c>
      <c r="C29" s="74">
        <v>1</v>
      </c>
      <c r="D29" s="98"/>
      <c r="E29" s="188">
        <v>0.1</v>
      </c>
      <c r="F29" s="189">
        <v>0.15</v>
      </c>
    </row>
    <row r="30" spans="2:6" ht="13.5" thickTop="1" x14ac:dyDescent="0.2">
      <c r="B30" s="201" t="s">
        <v>63</v>
      </c>
      <c r="C30" s="196">
        <f>SUM(C21:C29)</f>
        <v>4</v>
      </c>
      <c r="D30" s="195">
        <f>SUM(D21:D29)</f>
        <v>5</v>
      </c>
      <c r="E30" s="267">
        <f>SUM(E21:E29)</f>
        <v>0.89999999999999991</v>
      </c>
      <c r="F30" s="269">
        <f>SUM(F21:F29)</f>
        <v>1.3499999999999999</v>
      </c>
    </row>
    <row r="31" spans="2:6" ht="13.5" thickBot="1" x14ac:dyDescent="0.25">
      <c r="B31" s="200" t="s">
        <v>64</v>
      </c>
      <c r="C31" s="197">
        <f>C30*C20</f>
        <v>20</v>
      </c>
      <c r="D31" s="193">
        <f>D30*D20</f>
        <v>50</v>
      </c>
      <c r="E31" s="268"/>
      <c r="F31" s="222"/>
    </row>
  </sheetData>
  <mergeCells count="6">
    <mergeCell ref="G2:H3"/>
    <mergeCell ref="C4:E4"/>
    <mergeCell ref="F15:F16"/>
    <mergeCell ref="G15:G16"/>
    <mergeCell ref="E30:E31"/>
    <mergeCell ref="F30:F31"/>
  </mergeCells>
  <pageMargins left="0.7" right="0.7" top="0.78740157499999996" bottom="0.78740157499999996" header="0.3" footer="0.3"/>
  <pageSetup paperSize="9" orientation="portrait" r:id="rId1"/>
  <ignoredErrors>
    <ignoredError sqref="C15:E15 C30:D30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00B050"/>
  </sheetPr>
  <dimension ref="A1:Q152"/>
  <sheetViews>
    <sheetView workbookViewId="0">
      <selection activeCell="G1" sqref="G1:H2"/>
    </sheetView>
  </sheetViews>
  <sheetFormatPr defaultRowHeight="12.75" x14ac:dyDescent="0.2"/>
  <cols>
    <col min="5" max="5" width="12.140625" customWidth="1"/>
    <col min="6" max="6" width="10.7109375" customWidth="1"/>
    <col min="7" max="7" width="12.140625" customWidth="1"/>
    <col min="8" max="8" width="10.7109375" customWidth="1"/>
  </cols>
  <sheetData>
    <row r="1" spans="1:10" x14ac:dyDescent="0.2">
      <c r="G1" s="274" t="s">
        <v>146</v>
      </c>
      <c r="H1" s="274"/>
    </row>
    <row r="2" spans="1:10" x14ac:dyDescent="0.2">
      <c r="G2" s="274"/>
      <c r="H2" s="274"/>
    </row>
    <row r="3" spans="1:10" ht="13.5" thickBot="1" x14ac:dyDescent="0.25"/>
    <row r="4" spans="1:10" ht="16.5" thickBot="1" x14ac:dyDescent="0.3">
      <c r="B4" s="275" t="s">
        <v>115</v>
      </c>
      <c r="C4" s="276"/>
      <c r="D4" s="276"/>
      <c r="E4" s="276"/>
      <c r="F4" s="276"/>
      <c r="G4" s="276"/>
      <c r="H4" s="277"/>
    </row>
    <row r="5" spans="1:10" x14ac:dyDescent="0.2">
      <c r="B5" s="79" t="s">
        <v>53</v>
      </c>
      <c r="C5" s="80" t="s">
        <v>54</v>
      </c>
      <c r="D5" s="81" t="s">
        <v>51</v>
      </c>
      <c r="E5" s="79" t="s">
        <v>55</v>
      </c>
      <c r="F5" s="82" t="s">
        <v>56</v>
      </c>
      <c r="G5" s="79" t="s">
        <v>57</v>
      </c>
      <c r="H5" s="82" t="s">
        <v>58</v>
      </c>
    </row>
    <row r="6" spans="1:10" ht="15.75" thickBot="1" x14ac:dyDescent="0.3">
      <c r="B6" s="83">
        <v>800</v>
      </c>
      <c r="C6" s="84" t="s">
        <v>59</v>
      </c>
      <c r="D6" s="180">
        <v>6</v>
      </c>
      <c r="E6" s="83" t="s">
        <v>60</v>
      </c>
      <c r="F6" s="85">
        <v>2</v>
      </c>
      <c r="G6" s="83" t="s">
        <v>60</v>
      </c>
      <c r="H6" s="85">
        <v>0</v>
      </c>
      <c r="I6" s="181"/>
      <c r="J6" s="181"/>
    </row>
    <row r="7" spans="1:10" x14ac:dyDescent="0.2">
      <c r="B7" s="273" t="s">
        <v>116</v>
      </c>
      <c r="C7" s="273"/>
      <c r="D7" s="273"/>
      <c r="E7" s="273"/>
      <c r="F7" s="273"/>
      <c r="G7" s="273"/>
      <c r="H7" s="273"/>
      <c r="I7" s="181"/>
      <c r="J7" s="181"/>
    </row>
    <row r="8" spans="1:10" ht="13.5" thickBot="1" x14ac:dyDescent="0.25">
      <c r="A8" s="139"/>
      <c r="B8" s="182" t="s">
        <v>143</v>
      </c>
      <c r="C8" s="182"/>
      <c r="D8" s="182"/>
      <c r="E8" s="182"/>
      <c r="F8" s="182"/>
      <c r="G8" s="182"/>
      <c r="H8" s="182"/>
      <c r="I8" s="182"/>
      <c r="J8" s="182"/>
    </row>
    <row r="9" spans="1:10" ht="16.5" thickBot="1" x14ac:dyDescent="0.3">
      <c r="A9" s="139"/>
      <c r="B9" s="270" t="s">
        <v>117</v>
      </c>
      <c r="C9" s="271"/>
      <c r="D9" s="271"/>
      <c r="E9" s="271"/>
      <c r="F9" s="271"/>
      <c r="G9" s="271"/>
      <c r="H9" s="272"/>
      <c r="I9" s="182"/>
      <c r="J9" s="182"/>
    </row>
    <row r="10" spans="1:10" x14ac:dyDescent="0.2">
      <c r="A10" s="139"/>
      <c r="B10" s="79" t="s">
        <v>53</v>
      </c>
      <c r="C10" s="80" t="s">
        <v>54</v>
      </c>
      <c r="D10" s="81" t="s">
        <v>51</v>
      </c>
      <c r="E10" s="79" t="s">
        <v>55</v>
      </c>
      <c r="F10" s="82" t="s">
        <v>56</v>
      </c>
      <c r="G10" s="79" t="s">
        <v>57</v>
      </c>
      <c r="H10" s="82" t="s">
        <v>58</v>
      </c>
      <c r="I10" s="182"/>
      <c r="J10" s="182"/>
    </row>
    <row r="11" spans="1:10" ht="15.75" thickBot="1" x14ac:dyDescent="0.3">
      <c r="A11" s="139"/>
      <c r="B11" s="83">
        <v>800</v>
      </c>
      <c r="C11" s="84" t="s">
        <v>59</v>
      </c>
      <c r="D11" s="180">
        <v>6</v>
      </c>
      <c r="E11" s="83" t="s">
        <v>60</v>
      </c>
      <c r="F11" s="85">
        <v>2</v>
      </c>
      <c r="G11" s="83" t="s">
        <v>60</v>
      </c>
      <c r="H11" s="85">
        <v>0</v>
      </c>
      <c r="I11" s="182"/>
      <c r="J11" s="182"/>
    </row>
    <row r="12" spans="1:10" x14ac:dyDescent="0.2">
      <c r="A12" s="139"/>
      <c r="B12" s="273" t="s">
        <v>116</v>
      </c>
      <c r="C12" s="273"/>
      <c r="D12" s="273"/>
      <c r="E12" s="273"/>
      <c r="F12" s="273"/>
      <c r="G12" s="273"/>
      <c r="H12" s="273"/>
      <c r="I12" s="182"/>
      <c r="J12" s="182"/>
    </row>
    <row r="13" spans="1:10" ht="13.5" thickBot="1" x14ac:dyDescent="0.25">
      <c r="A13" s="139"/>
      <c r="B13" s="179" t="s">
        <v>147</v>
      </c>
      <c r="C13" s="176"/>
      <c r="D13" s="176"/>
      <c r="E13" s="176"/>
      <c r="F13" s="176"/>
      <c r="G13" s="176"/>
      <c r="H13" s="176"/>
      <c r="I13" s="182"/>
      <c r="J13" s="182"/>
    </row>
    <row r="14" spans="1:10" ht="16.5" thickBot="1" x14ac:dyDescent="0.3">
      <c r="A14" s="139"/>
      <c r="B14" s="270" t="s">
        <v>118</v>
      </c>
      <c r="C14" s="271"/>
      <c r="D14" s="271"/>
      <c r="E14" s="271"/>
      <c r="F14" s="271"/>
      <c r="G14" s="271"/>
      <c r="H14" s="272"/>
      <c r="I14" s="182"/>
      <c r="J14" s="182"/>
    </row>
    <row r="15" spans="1:10" x14ac:dyDescent="0.2">
      <c r="A15" s="139"/>
      <c r="B15" s="79" t="s">
        <v>53</v>
      </c>
      <c r="C15" s="80" t="s">
        <v>54</v>
      </c>
      <c r="D15" s="81" t="s">
        <v>51</v>
      </c>
      <c r="E15" s="79" t="s">
        <v>55</v>
      </c>
      <c r="F15" s="82" t="s">
        <v>56</v>
      </c>
      <c r="G15" s="79" t="s">
        <v>57</v>
      </c>
      <c r="H15" s="82" t="s">
        <v>58</v>
      </c>
      <c r="I15" s="182"/>
      <c r="J15" s="182"/>
    </row>
    <row r="16" spans="1:10" ht="15.75" thickBot="1" x14ac:dyDescent="0.3">
      <c r="A16" s="139"/>
      <c r="B16" s="83">
        <v>800</v>
      </c>
      <c r="C16" s="84" t="s">
        <v>59</v>
      </c>
      <c r="D16" s="180">
        <v>6</v>
      </c>
      <c r="E16" s="83" t="s">
        <v>60</v>
      </c>
      <c r="F16" s="85">
        <v>2</v>
      </c>
      <c r="G16" s="83" t="s">
        <v>60</v>
      </c>
      <c r="H16" s="85">
        <v>0</v>
      </c>
      <c r="I16" s="182"/>
      <c r="J16" s="182"/>
    </row>
    <row r="17" spans="1:17" x14ac:dyDescent="0.2">
      <c r="A17" s="139"/>
      <c r="B17" s="273" t="s">
        <v>116</v>
      </c>
      <c r="C17" s="273"/>
      <c r="D17" s="273"/>
      <c r="E17" s="273"/>
      <c r="F17" s="273"/>
      <c r="G17" s="273"/>
      <c r="H17" s="273"/>
      <c r="I17" s="182"/>
      <c r="J17" s="182"/>
    </row>
    <row r="18" spans="1:17" ht="13.5" thickBot="1" x14ac:dyDescent="0.25">
      <c r="A18" s="139"/>
      <c r="B18" s="177" t="s">
        <v>148</v>
      </c>
      <c r="C18" s="144"/>
      <c r="D18" s="144"/>
      <c r="E18" s="144"/>
      <c r="F18" s="144"/>
      <c r="G18" s="144"/>
      <c r="H18" s="144"/>
      <c r="I18" s="182"/>
      <c r="J18" s="182"/>
    </row>
    <row r="19" spans="1:17" ht="16.5" thickBot="1" x14ac:dyDescent="0.3">
      <c r="A19" s="139"/>
      <c r="B19" s="270" t="s">
        <v>132</v>
      </c>
      <c r="C19" s="271"/>
      <c r="D19" s="271"/>
      <c r="E19" s="271"/>
      <c r="F19" s="271"/>
      <c r="G19" s="271"/>
      <c r="H19" s="272"/>
      <c r="I19" s="182"/>
      <c r="J19" s="182"/>
    </row>
    <row r="20" spans="1:17" x14ac:dyDescent="0.2">
      <c r="A20" s="139"/>
      <c r="B20" s="79" t="s">
        <v>53</v>
      </c>
      <c r="C20" s="80" t="s">
        <v>54</v>
      </c>
      <c r="D20" s="81" t="s">
        <v>51</v>
      </c>
      <c r="E20" s="79" t="s">
        <v>55</v>
      </c>
      <c r="F20" s="82" t="s">
        <v>56</v>
      </c>
      <c r="G20" s="79" t="s">
        <v>57</v>
      </c>
      <c r="H20" s="82" t="s">
        <v>58</v>
      </c>
      <c r="I20" s="182"/>
      <c r="J20" s="182"/>
    </row>
    <row r="21" spans="1:17" ht="15.75" thickBot="1" x14ac:dyDescent="0.3">
      <c r="A21" s="139"/>
      <c r="B21" s="83">
        <v>800</v>
      </c>
      <c r="C21" s="84" t="s">
        <v>59</v>
      </c>
      <c r="D21" s="180">
        <v>6</v>
      </c>
      <c r="E21" s="83" t="s">
        <v>60</v>
      </c>
      <c r="F21" s="85">
        <v>2</v>
      </c>
      <c r="G21" s="83" t="s">
        <v>60</v>
      </c>
      <c r="H21" s="85">
        <v>0</v>
      </c>
      <c r="I21" s="182"/>
      <c r="J21" s="182"/>
    </row>
    <row r="22" spans="1:17" x14ac:dyDescent="0.2">
      <c r="A22" s="139"/>
      <c r="B22" s="273" t="s">
        <v>116</v>
      </c>
      <c r="C22" s="273"/>
      <c r="D22" s="273"/>
      <c r="E22" s="273"/>
      <c r="F22" s="273"/>
      <c r="G22" s="273"/>
      <c r="H22" s="273"/>
      <c r="I22" s="182"/>
      <c r="J22" s="182"/>
    </row>
    <row r="23" spans="1:17" ht="13.5" thickBot="1" x14ac:dyDescent="0.25">
      <c r="A23" s="139"/>
      <c r="B23" s="182" t="s">
        <v>149</v>
      </c>
      <c r="C23" s="182"/>
      <c r="D23" s="182"/>
      <c r="E23" s="182"/>
      <c r="F23" s="182"/>
      <c r="G23" s="182"/>
      <c r="H23" s="182"/>
      <c r="I23" s="182"/>
      <c r="J23" s="182"/>
    </row>
    <row r="24" spans="1:17" ht="16.5" thickBot="1" x14ac:dyDescent="0.3">
      <c r="A24" s="139"/>
      <c r="B24" s="270" t="s">
        <v>135</v>
      </c>
      <c r="C24" s="271"/>
      <c r="D24" s="271"/>
      <c r="E24" s="271"/>
      <c r="F24" s="271"/>
      <c r="G24" s="271"/>
      <c r="H24" s="272"/>
      <c r="I24" s="182"/>
      <c r="J24" s="182"/>
    </row>
    <row r="25" spans="1:17" x14ac:dyDescent="0.2">
      <c r="A25" s="139"/>
      <c r="B25" s="79" t="s">
        <v>53</v>
      </c>
      <c r="C25" s="80" t="s">
        <v>54</v>
      </c>
      <c r="D25" s="81" t="s">
        <v>51</v>
      </c>
      <c r="E25" s="79" t="s">
        <v>55</v>
      </c>
      <c r="F25" s="82" t="s">
        <v>56</v>
      </c>
      <c r="G25" s="79" t="s">
        <v>57</v>
      </c>
      <c r="H25" s="82" t="s">
        <v>58</v>
      </c>
      <c r="I25" s="182"/>
      <c r="J25" s="182"/>
    </row>
    <row r="26" spans="1:17" ht="15.75" thickBot="1" x14ac:dyDescent="0.3">
      <c r="A26" s="139"/>
      <c r="B26" s="83">
        <v>800</v>
      </c>
      <c r="C26" s="84" t="s">
        <v>59</v>
      </c>
      <c r="D26" s="180">
        <v>7</v>
      </c>
      <c r="E26" s="83" t="s">
        <v>60</v>
      </c>
      <c r="F26" s="85">
        <v>2</v>
      </c>
      <c r="G26" s="83" t="s">
        <v>60</v>
      </c>
      <c r="H26" s="85">
        <v>0</v>
      </c>
      <c r="I26" s="182"/>
      <c r="J26" s="182"/>
    </row>
    <row r="27" spans="1:17" x14ac:dyDescent="0.2">
      <c r="A27" s="139"/>
      <c r="B27" s="273" t="s">
        <v>116</v>
      </c>
      <c r="C27" s="273"/>
      <c r="D27" s="273"/>
      <c r="E27" s="273"/>
      <c r="F27" s="273"/>
      <c r="G27" s="273"/>
      <c r="H27" s="273"/>
      <c r="I27" s="182"/>
      <c r="J27" s="182"/>
    </row>
    <row r="28" spans="1:17" ht="13.5" thickBot="1" x14ac:dyDescent="0.25">
      <c r="A28" s="139"/>
      <c r="B28" s="182" t="s">
        <v>149</v>
      </c>
      <c r="C28" s="182"/>
      <c r="D28" s="182"/>
      <c r="E28" s="182"/>
      <c r="F28" s="182"/>
      <c r="G28" s="182"/>
      <c r="H28" s="182"/>
      <c r="I28" s="182"/>
      <c r="J28" s="182"/>
    </row>
    <row r="29" spans="1:17" ht="16.5" thickBot="1" x14ac:dyDescent="0.3">
      <c r="A29" s="139"/>
      <c r="B29" s="270" t="s">
        <v>133</v>
      </c>
      <c r="C29" s="271"/>
      <c r="D29" s="271"/>
      <c r="E29" s="271"/>
      <c r="F29" s="271"/>
      <c r="G29" s="271"/>
      <c r="H29" s="272"/>
      <c r="I29" s="182"/>
      <c r="J29" s="182"/>
      <c r="K29" s="86"/>
      <c r="L29" s="86"/>
      <c r="M29" s="86"/>
      <c r="N29" s="86"/>
      <c r="O29" s="86"/>
      <c r="P29" s="86"/>
      <c r="Q29" s="86"/>
    </row>
    <row r="30" spans="1:17" x14ac:dyDescent="0.2">
      <c r="A30" s="139"/>
      <c r="B30" s="79" t="s">
        <v>53</v>
      </c>
      <c r="C30" s="80" t="s">
        <v>54</v>
      </c>
      <c r="D30" s="81" t="s">
        <v>51</v>
      </c>
      <c r="E30" s="79" t="s">
        <v>55</v>
      </c>
      <c r="F30" s="82" t="s">
        <v>56</v>
      </c>
      <c r="G30" s="79" t="s">
        <v>57</v>
      </c>
      <c r="H30" s="82" t="s">
        <v>58</v>
      </c>
      <c r="I30" s="182"/>
      <c r="J30" s="182"/>
      <c r="K30" s="86"/>
      <c r="L30" s="86"/>
      <c r="M30" s="86"/>
      <c r="N30" s="86"/>
      <c r="O30" s="86"/>
      <c r="P30" s="86"/>
      <c r="Q30" s="86"/>
    </row>
    <row r="31" spans="1:17" ht="15.75" thickBot="1" x14ac:dyDescent="0.3">
      <c r="A31" s="139"/>
      <c r="B31" s="83">
        <v>800</v>
      </c>
      <c r="C31" s="84" t="s">
        <v>59</v>
      </c>
      <c r="D31" s="180">
        <v>6</v>
      </c>
      <c r="E31" s="83" t="s">
        <v>60</v>
      </c>
      <c r="F31" s="85">
        <v>2</v>
      </c>
      <c r="G31" s="83" t="s">
        <v>60</v>
      </c>
      <c r="H31" s="85">
        <v>0</v>
      </c>
      <c r="I31" s="182"/>
      <c r="J31" s="182"/>
      <c r="K31" s="86"/>
      <c r="L31" s="86"/>
      <c r="M31" s="86"/>
      <c r="N31" s="86"/>
      <c r="O31" s="86"/>
      <c r="P31" s="86"/>
      <c r="Q31" s="86"/>
    </row>
    <row r="32" spans="1:17" x14ac:dyDescent="0.2">
      <c r="A32" s="139"/>
      <c r="B32" s="273" t="s">
        <v>116</v>
      </c>
      <c r="C32" s="273"/>
      <c r="D32" s="273"/>
      <c r="E32" s="273"/>
      <c r="F32" s="273"/>
      <c r="G32" s="273"/>
      <c r="H32" s="273"/>
      <c r="I32" s="182"/>
      <c r="J32" s="182"/>
      <c r="K32" s="86"/>
      <c r="L32" s="86"/>
      <c r="M32" s="86"/>
      <c r="N32" s="86"/>
      <c r="O32" s="86"/>
      <c r="P32" s="86"/>
      <c r="Q32" s="86"/>
    </row>
    <row r="33" spans="1:17" ht="13.5" thickBot="1" x14ac:dyDescent="0.25">
      <c r="A33" s="139"/>
      <c r="B33" s="177" t="s">
        <v>149</v>
      </c>
      <c r="C33" s="144"/>
      <c r="D33" s="144"/>
      <c r="E33" s="144"/>
      <c r="F33" s="144"/>
      <c r="G33" s="144"/>
      <c r="H33" s="144"/>
      <c r="I33" s="182"/>
      <c r="J33" s="182"/>
      <c r="K33" s="86"/>
      <c r="L33" s="86"/>
      <c r="M33" s="86"/>
      <c r="N33" s="86"/>
      <c r="O33" s="86"/>
      <c r="P33" s="86"/>
      <c r="Q33" s="86"/>
    </row>
    <row r="34" spans="1:17" ht="16.5" thickBot="1" x14ac:dyDescent="0.3">
      <c r="A34" s="139"/>
      <c r="B34" s="270" t="s">
        <v>134</v>
      </c>
      <c r="C34" s="271"/>
      <c r="D34" s="271"/>
      <c r="E34" s="271"/>
      <c r="F34" s="271"/>
      <c r="G34" s="271"/>
      <c r="H34" s="272"/>
      <c r="I34" s="182"/>
      <c r="J34" s="182"/>
      <c r="K34" s="86"/>
      <c r="L34" s="86"/>
      <c r="M34" s="86"/>
      <c r="N34" s="86"/>
      <c r="O34" s="86"/>
      <c r="P34" s="86"/>
      <c r="Q34" s="86"/>
    </row>
    <row r="35" spans="1:17" x14ac:dyDescent="0.2">
      <c r="A35" s="139"/>
      <c r="B35" s="79" t="s">
        <v>53</v>
      </c>
      <c r="C35" s="80" t="s">
        <v>54</v>
      </c>
      <c r="D35" s="81" t="s">
        <v>51</v>
      </c>
      <c r="E35" s="79" t="s">
        <v>55</v>
      </c>
      <c r="F35" s="82" t="s">
        <v>56</v>
      </c>
      <c r="G35" s="79" t="s">
        <v>57</v>
      </c>
      <c r="H35" s="82" t="s">
        <v>58</v>
      </c>
      <c r="I35" s="182"/>
      <c r="J35" s="182"/>
    </row>
    <row r="36" spans="1:17" ht="15.75" thickBot="1" x14ac:dyDescent="0.3">
      <c r="A36" s="139"/>
      <c r="B36" s="83">
        <v>800</v>
      </c>
      <c r="C36" s="84" t="s">
        <v>59</v>
      </c>
      <c r="D36" s="180">
        <v>6</v>
      </c>
      <c r="E36" s="83" t="s">
        <v>60</v>
      </c>
      <c r="F36" s="85">
        <v>2</v>
      </c>
      <c r="G36" s="83" t="s">
        <v>60</v>
      </c>
      <c r="H36" s="85">
        <v>0</v>
      </c>
      <c r="I36" s="182"/>
      <c r="J36" s="182"/>
    </row>
    <row r="37" spans="1:17" x14ac:dyDescent="0.2">
      <c r="A37" s="139"/>
      <c r="B37" s="273" t="s">
        <v>116</v>
      </c>
      <c r="C37" s="273"/>
      <c r="D37" s="273"/>
      <c r="E37" s="273"/>
      <c r="F37" s="273"/>
      <c r="G37" s="273"/>
      <c r="H37" s="273"/>
      <c r="I37" s="182"/>
      <c r="J37" s="182"/>
    </row>
    <row r="38" spans="1:17" ht="15" x14ac:dyDescent="0.25">
      <c r="A38" s="139"/>
      <c r="B38" s="178" t="s">
        <v>150</v>
      </c>
      <c r="C38" s="141"/>
      <c r="D38" s="141"/>
      <c r="E38" s="141"/>
      <c r="F38" s="141"/>
      <c r="G38" s="141"/>
      <c r="H38" s="141"/>
      <c r="I38" s="182"/>
      <c r="J38" s="182"/>
    </row>
    <row r="39" spans="1:17" x14ac:dyDescent="0.2">
      <c r="A39" s="139"/>
      <c r="B39" s="139"/>
      <c r="C39" s="139"/>
      <c r="D39" s="139"/>
      <c r="E39" s="139"/>
      <c r="F39" s="139"/>
      <c r="G39" s="139"/>
      <c r="H39" s="139"/>
      <c r="I39" s="139"/>
      <c r="J39" s="139"/>
    </row>
    <row r="40" spans="1:17" x14ac:dyDescent="0.2">
      <c r="A40" s="139"/>
      <c r="B40" s="139"/>
      <c r="C40" s="139"/>
      <c r="D40" s="139"/>
      <c r="E40" s="139"/>
      <c r="F40" s="139"/>
      <c r="G40" s="139"/>
      <c r="H40" s="139"/>
      <c r="I40" s="139"/>
      <c r="J40" s="139"/>
    </row>
    <row r="41" spans="1:17" ht="15.75" x14ac:dyDescent="0.25">
      <c r="A41" s="139"/>
      <c r="B41" s="142"/>
      <c r="C41" s="142"/>
      <c r="D41" s="142"/>
      <c r="E41" s="142"/>
      <c r="F41" s="142"/>
      <c r="G41" s="142"/>
      <c r="H41" s="142"/>
      <c r="I41" s="139"/>
      <c r="J41" s="139"/>
    </row>
    <row r="42" spans="1:17" x14ac:dyDescent="0.2">
      <c r="A42" s="139"/>
      <c r="B42" s="140"/>
      <c r="C42" s="140"/>
      <c r="D42" s="140"/>
      <c r="E42" s="140"/>
      <c r="F42" s="140"/>
      <c r="G42" s="140"/>
      <c r="H42" s="140"/>
      <c r="I42" s="139"/>
      <c r="J42" s="139"/>
    </row>
    <row r="43" spans="1:17" ht="15" x14ac:dyDescent="0.25">
      <c r="A43" s="139"/>
      <c r="B43" s="141"/>
      <c r="C43" s="141"/>
      <c r="D43" s="140"/>
      <c r="E43" s="141"/>
      <c r="F43" s="141"/>
      <c r="G43" s="141"/>
      <c r="H43" s="141"/>
      <c r="I43" s="139"/>
      <c r="J43" s="139"/>
    </row>
    <row r="44" spans="1:17" x14ac:dyDescent="0.2">
      <c r="A44" s="139"/>
      <c r="B44" s="143"/>
      <c r="C44" s="143"/>
      <c r="D44" s="143"/>
      <c r="E44" s="143"/>
      <c r="F44" s="143"/>
      <c r="G44" s="143"/>
      <c r="H44" s="143"/>
      <c r="I44" s="139"/>
      <c r="J44" s="139"/>
    </row>
    <row r="45" spans="1:17" x14ac:dyDescent="0.2">
      <c r="A45" s="139"/>
      <c r="B45" s="139"/>
      <c r="C45" s="139"/>
      <c r="D45" s="139"/>
      <c r="E45" s="139"/>
      <c r="F45" s="139"/>
      <c r="G45" s="139"/>
      <c r="H45" s="139"/>
      <c r="I45" s="139"/>
      <c r="J45" s="139"/>
    </row>
    <row r="46" spans="1:17" x14ac:dyDescent="0.2">
      <c r="A46" s="139"/>
      <c r="B46" s="139"/>
      <c r="C46" s="139"/>
      <c r="D46" s="139"/>
      <c r="E46" s="139"/>
      <c r="F46" s="139"/>
      <c r="G46" s="139"/>
      <c r="H46" s="139"/>
      <c r="I46" s="139"/>
      <c r="J46" s="139"/>
    </row>
    <row r="47" spans="1:17" ht="15.75" x14ac:dyDescent="0.25">
      <c r="A47" s="139"/>
      <c r="B47" s="142"/>
      <c r="C47" s="142"/>
      <c r="D47" s="142"/>
      <c r="E47" s="142"/>
      <c r="F47" s="142"/>
      <c r="G47" s="142"/>
      <c r="H47" s="142"/>
      <c r="I47" s="139"/>
      <c r="J47" s="139"/>
    </row>
    <row r="48" spans="1:17" x14ac:dyDescent="0.2">
      <c r="A48" s="139"/>
      <c r="B48" s="140"/>
      <c r="C48" s="140"/>
      <c r="D48" s="140"/>
      <c r="E48" s="140"/>
      <c r="F48" s="140"/>
      <c r="G48" s="140"/>
      <c r="H48" s="140"/>
      <c r="I48" s="139"/>
      <c r="J48" s="139"/>
    </row>
    <row r="49" spans="1:10" ht="15" x14ac:dyDescent="0.25">
      <c r="A49" s="139"/>
      <c r="B49" s="141"/>
      <c r="C49" s="141"/>
      <c r="D49" s="141"/>
      <c r="E49" s="141"/>
      <c r="F49" s="141"/>
      <c r="G49" s="141"/>
      <c r="H49" s="141"/>
      <c r="I49" s="139"/>
      <c r="J49" s="139"/>
    </row>
    <row r="50" spans="1:10" x14ac:dyDescent="0.2">
      <c r="A50" s="139"/>
      <c r="B50" s="139"/>
      <c r="C50" s="139"/>
      <c r="D50" s="139"/>
      <c r="E50" s="139"/>
      <c r="F50" s="139"/>
      <c r="G50" s="139"/>
      <c r="H50" s="139"/>
      <c r="I50" s="139"/>
      <c r="J50" s="139"/>
    </row>
    <row r="51" spans="1:10" x14ac:dyDescent="0.2">
      <c r="A51" s="139"/>
      <c r="B51" s="139"/>
      <c r="C51" s="139"/>
      <c r="D51" s="139"/>
      <c r="E51" s="139"/>
      <c r="F51" s="139"/>
      <c r="G51" s="139"/>
      <c r="H51" s="139"/>
      <c r="I51" s="139"/>
      <c r="J51" s="139"/>
    </row>
    <row r="52" spans="1:10" ht="15.75" x14ac:dyDescent="0.25">
      <c r="A52" s="139"/>
      <c r="B52" s="142"/>
      <c r="C52" s="142"/>
      <c r="D52" s="142"/>
      <c r="E52" s="142"/>
      <c r="F52" s="142"/>
      <c r="G52" s="142"/>
      <c r="H52" s="142"/>
      <c r="I52" s="139"/>
      <c r="J52" s="139"/>
    </row>
    <row r="53" spans="1:10" x14ac:dyDescent="0.2">
      <c r="A53" s="139"/>
      <c r="B53" s="140"/>
      <c r="C53" s="140"/>
      <c r="D53" s="140"/>
      <c r="E53" s="140"/>
      <c r="F53" s="140"/>
      <c r="G53" s="140"/>
      <c r="H53" s="140"/>
      <c r="I53" s="139"/>
      <c r="J53" s="139"/>
    </row>
    <row r="54" spans="1:10" ht="15" x14ac:dyDescent="0.25">
      <c r="A54" s="139"/>
      <c r="B54" s="141"/>
      <c r="C54" s="141"/>
      <c r="D54" s="141"/>
      <c r="E54" s="141"/>
      <c r="F54" s="141"/>
      <c r="G54" s="141"/>
      <c r="H54" s="141"/>
      <c r="I54" s="139"/>
      <c r="J54" s="139"/>
    </row>
    <row r="55" spans="1:10" x14ac:dyDescent="0.2">
      <c r="A55" s="139"/>
      <c r="B55" s="139"/>
      <c r="C55" s="139"/>
      <c r="D55" s="139"/>
      <c r="E55" s="139"/>
      <c r="F55" s="139"/>
      <c r="G55" s="139"/>
      <c r="H55" s="139"/>
      <c r="I55" s="139"/>
      <c r="J55" s="139"/>
    </row>
    <row r="56" spans="1:10" x14ac:dyDescent="0.2">
      <c r="A56" s="139"/>
      <c r="B56" s="139"/>
      <c r="C56" s="139"/>
      <c r="D56" s="139"/>
      <c r="E56" s="139"/>
      <c r="F56" s="139"/>
      <c r="G56" s="139"/>
      <c r="H56" s="139"/>
      <c r="I56" s="139"/>
      <c r="J56" s="139"/>
    </row>
    <row r="57" spans="1:10" ht="15.75" x14ac:dyDescent="0.25">
      <c r="A57" s="139"/>
      <c r="B57" s="142"/>
      <c r="C57" s="142"/>
      <c r="D57" s="142"/>
      <c r="E57" s="142"/>
      <c r="F57" s="142"/>
      <c r="G57" s="142"/>
      <c r="H57" s="142"/>
      <c r="I57" s="139"/>
      <c r="J57" s="139"/>
    </row>
    <row r="58" spans="1:10" x14ac:dyDescent="0.2">
      <c r="A58" s="139"/>
      <c r="B58" s="140"/>
      <c r="C58" s="140"/>
      <c r="D58" s="140"/>
      <c r="E58" s="140"/>
      <c r="F58" s="140"/>
      <c r="G58" s="140"/>
      <c r="H58" s="140"/>
      <c r="I58" s="139"/>
      <c r="J58" s="139"/>
    </row>
    <row r="59" spans="1:10" ht="15" x14ac:dyDescent="0.25">
      <c r="A59" s="139"/>
      <c r="B59" s="141"/>
      <c r="C59" s="141"/>
      <c r="D59" s="141"/>
      <c r="E59" s="141"/>
      <c r="F59" s="141"/>
      <c r="G59" s="141"/>
      <c r="H59" s="141"/>
      <c r="I59" s="139"/>
      <c r="J59" s="139"/>
    </row>
    <row r="60" spans="1:10" x14ac:dyDescent="0.2">
      <c r="A60" s="139"/>
      <c r="B60" s="139"/>
      <c r="C60" s="139"/>
      <c r="D60" s="139"/>
      <c r="E60" s="139"/>
      <c r="F60" s="139"/>
      <c r="G60" s="139"/>
      <c r="H60" s="139"/>
      <c r="I60" s="139"/>
      <c r="J60" s="139"/>
    </row>
    <row r="61" spans="1:10" x14ac:dyDescent="0.2">
      <c r="A61" s="139"/>
      <c r="B61" s="139"/>
      <c r="C61" s="139"/>
      <c r="D61" s="139"/>
      <c r="E61" s="139"/>
      <c r="F61" s="139"/>
      <c r="G61" s="139"/>
      <c r="H61" s="139"/>
      <c r="I61" s="139"/>
      <c r="J61" s="139"/>
    </row>
    <row r="62" spans="1:10" ht="15.75" x14ac:dyDescent="0.25">
      <c r="A62" s="139"/>
      <c r="B62" s="142"/>
      <c r="C62" s="142"/>
      <c r="D62" s="142"/>
      <c r="E62" s="142"/>
      <c r="F62" s="142"/>
      <c r="G62" s="142"/>
      <c r="H62" s="142"/>
      <c r="I62" s="139"/>
      <c r="J62" s="139"/>
    </row>
    <row r="63" spans="1:10" x14ac:dyDescent="0.2">
      <c r="A63" s="139"/>
      <c r="B63" s="140"/>
      <c r="C63" s="140"/>
      <c r="D63" s="140"/>
      <c r="E63" s="140"/>
      <c r="F63" s="140"/>
      <c r="G63" s="140"/>
      <c r="H63" s="140"/>
      <c r="I63" s="139"/>
      <c r="J63" s="139"/>
    </row>
    <row r="64" spans="1:10" ht="15" x14ac:dyDescent="0.25">
      <c r="A64" s="139"/>
      <c r="B64" s="141"/>
      <c r="C64" s="141"/>
      <c r="D64" s="140"/>
      <c r="E64" s="141"/>
      <c r="F64" s="141"/>
      <c r="G64" s="141"/>
      <c r="H64" s="141"/>
      <c r="I64" s="139"/>
      <c r="J64" s="139"/>
    </row>
    <row r="65" spans="1:10" x14ac:dyDescent="0.2">
      <c r="A65" s="139"/>
      <c r="B65" s="143"/>
      <c r="C65" s="143"/>
      <c r="D65" s="143"/>
      <c r="E65" s="143"/>
      <c r="F65" s="143"/>
      <c r="G65" s="143"/>
      <c r="H65" s="143"/>
      <c r="I65" s="139"/>
      <c r="J65" s="139"/>
    </row>
    <row r="66" spans="1:10" x14ac:dyDescent="0.2">
      <c r="A66" s="139"/>
      <c r="B66" s="139"/>
      <c r="C66" s="139"/>
      <c r="D66" s="139"/>
      <c r="E66" s="139"/>
      <c r="F66" s="139"/>
      <c r="G66" s="139"/>
      <c r="H66" s="139"/>
      <c r="I66" s="139"/>
      <c r="J66" s="139"/>
    </row>
    <row r="67" spans="1:10" x14ac:dyDescent="0.2">
      <c r="A67" s="139"/>
      <c r="B67" s="139"/>
      <c r="C67" s="139"/>
      <c r="D67" s="139"/>
      <c r="E67" s="139"/>
      <c r="F67" s="139"/>
      <c r="G67" s="139"/>
      <c r="H67" s="139"/>
      <c r="I67" s="139"/>
      <c r="J67" s="139"/>
    </row>
    <row r="68" spans="1:10" ht="15.75" x14ac:dyDescent="0.25">
      <c r="A68" s="139"/>
      <c r="B68" s="142"/>
      <c r="C68" s="142"/>
      <c r="D68" s="142"/>
      <c r="E68" s="142"/>
      <c r="F68" s="142"/>
      <c r="G68" s="142"/>
      <c r="H68" s="142"/>
      <c r="I68" s="139"/>
      <c r="J68" s="139"/>
    </row>
    <row r="69" spans="1:10" x14ac:dyDescent="0.2">
      <c r="A69" s="139"/>
      <c r="B69" s="140"/>
      <c r="C69" s="140"/>
      <c r="D69" s="140"/>
      <c r="E69" s="140"/>
      <c r="F69" s="140"/>
      <c r="G69" s="140"/>
      <c r="H69" s="140"/>
      <c r="I69" s="139"/>
      <c r="J69" s="139"/>
    </row>
    <row r="70" spans="1:10" ht="15" x14ac:dyDescent="0.25">
      <c r="A70" s="139"/>
      <c r="B70" s="141"/>
      <c r="C70" s="141"/>
      <c r="D70" s="141"/>
      <c r="E70" s="141"/>
      <c r="F70" s="141"/>
      <c r="G70" s="141"/>
      <c r="H70" s="141"/>
      <c r="I70" s="139"/>
      <c r="J70" s="139"/>
    </row>
    <row r="71" spans="1:10" x14ac:dyDescent="0.2">
      <c r="A71" s="139"/>
      <c r="B71" s="139"/>
      <c r="C71" s="139"/>
      <c r="D71" s="139"/>
      <c r="E71" s="139"/>
      <c r="F71" s="139"/>
      <c r="G71" s="139"/>
      <c r="H71" s="139"/>
      <c r="I71" s="139"/>
      <c r="J71" s="139"/>
    </row>
    <row r="72" spans="1:10" x14ac:dyDescent="0.2">
      <c r="A72" s="139"/>
      <c r="B72" s="139"/>
      <c r="C72" s="139"/>
      <c r="D72" s="139"/>
      <c r="E72" s="139"/>
      <c r="F72" s="139"/>
      <c r="G72" s="139"/>
      <c r="H72" s="139"/>
      <c r="I72" s="139"/>
      <c r="J72" s="139"/>
    </row>
    <row r="73" spans="1:10" ht="15.75" x14ac:dyDescent="0.25">
      <c r="A73" s="139"/>
      <c r="B73" s="142"/>
      <c r="C73" s="142"/>
      <c r="D73" s="142"/>
      <c r="E73" s="142"/>
      <c r="F73" s="142"/>
      <c r="G73" s="142"/>
      <c r="H73" s="142"/>
      <c r="I73" s="139"/>
      <c r="J73" s="139"/>
    </row>
    <row r="74" spans="1:10" x14ac:dyDescent="0.2">
      <c r="A74" s="139"/>
      <c r="B74" s="140"/>
      <c r="C74" s="140"/>
      <c r="D74" s="140"/>
      <c r="E74" s="140"/>
      <c r="F74" s="140"/>
      <c r="G74" s="140"/>
      <c r="H74" s="140"/>
      <c r="I74" s="139"/>
      <c r="J74" s="139"/>
    </row>
    <row r="75" spans="1:10" ht="15" x14ac:dyDescent="0.25">
      <c r="A75" s="139"/>
      <c r="B75" s="141"/>
      <c r="C75" s="141"/>
      <c r="D75" s="140"/>
      <c r="E75" s="141"/>
      <c r="F75" s="141"/>
      <c r="G75" s="141"/>
      <c r="H75" s="141"/>
      <c r="I75" s="139"/>
      <c r="J75" s="139"/>
    </row>
    <row r="76" spans="1:10" x14ac:dyDescent="0.2">
      <c r="A76" s="139"/>
      <c r="B76" s="143"/>
      <c r="C76" s="143"/>
      <c r="D76" s="143"/>
      <c r="E76" s="143"/>
      <c r="F76" s="143"/>
      <c r="G76" s="143"/>
      <c r="H76" s="143"/>
      <c r="I76" s="139"/>
      <c r="J76" s="139"/>
    </row>
    <row r="77" spans="1:10" x14ac:dyDescent="0.2">
      <c r="A77" s="139"/>
      <c r="B77" s="139"/>
      <c r="C77" s="139"/>
      <c r="D77" s="139"/>
      <c r="E77" s="139"/>
      <c r="F77" s="139"/>
      <c r="G77" s="139"/>
      <c r="H77" s="139"/>
      <c r="I77" s="139"/>
      <c r="J77" s="139"/>
    </row>
    <row r="78" spans="1:10" x14ac:dyDescent="0.2">
      <c r="A78" s="139"/>
      <c r="B78" s="139"/>
      <c r="C78" s="139"/>
      <c r="D78" s="139"/>
      <c r="E78" s="139"/>
      <c r="F78" s="139"/>
      <c r="G78" s="139"/>
      <c r="H78" s="139"/>
      <c r="I78" s="139"/>
      <c r="J78" s="139"/>
    </row>
    <row r="79" spans="1:10" ht="15.75" x14ac:dyDescent="0.25">
      <c r="A79" s="139"/>
      <c r="B79" s="142"/>
      <c r="C79" s="142"/>
      <c r="D79" s="142"/>
      <c r="E79" s="142"/>
      <c r="F79" s="142"/>
      <c r="G79" s="142"/>
      <c r="H79" s="142"/>
      <c r="I79" s="139"/>
      <c r="J79" s="139"/>
    </row>
    <row r="80" spans="1:10" x14ac:dyDescent="0.2">
      <c r="A80" s="139"/>
      <c r="B80" s="140"/>
      <c r="C80" s="140"/>
      <c r="D80" s="140"/>
      <c r="E80" s="140"/>
      <c r="F80" s="140"/>
      <c r="G80" s="140"/>
      <c r="H80" s="140"/>
      <c r="I80" s="139"/>
      <c r="J80" s="139"/>
    </row>
    <row r="81" spans="1:10" ht="15" x14ac:dyDescent="0.25">
      <c r="A81" s="139"/>
      <c r="B81" s="141"/>
      <c r="C81" s="141"/>
      <c r="D81" s="141"/>
      <c r="E81" s="141"/>
      <c r="F81" s="141"/>
      <c r="G81" s="141"/>
      <c r="H81" s="141"/>
      <c r="I81" s="139"/>
      <c r="J81" s="139"/>
    </row>
    <row r="82" spans="1:10" x14ac:dyDescent="0.2">
      <c r="A82" s="139"/>
      <c r="B82" s="139"/>
      <c r="C82" s="139"/>
      <c r="D82" s="139"/>
      <c r="E82" s="139"/>
      <c r="F82" s="139"/>
      <c r="G82" s="139"/>
      <c r="H82" s="139"/>
      <c r="I82" s="139"/>
      <c r="J82" s="139"/>
    </row>
    <row r="83" spans="1:10" x14ac:dyDescent="0.2">
      <c r="A83" s="139"/>
      <c r="B83" s="139"/>
      <c r="C83" s="139"/>
      <c r="D83" s="139"/>
      <c r="E83" s="139"/>
      <c r="F83" s="139"/>
      <c r="G83" s="139"/>
      <c r="H83" s="139"/>
      <c r="I83" s="139"/>
      <c r="J83" s="139"/>
    </row>
    <row r="84" spans="1:10" ht="15.75" x14ac:dyDescent="0.25">
      <c r="A84" s="139"/>
      <c r="B84" s="142"/>
      <c r="C84" s="142"/>
      <c r="D84" s="142"/>
      <c r="E84" s="142"/>
      <c r="F84" s="142"/>
      <c r="G84" s="142"/>
      <c r="H84" s="142"/>
      <c r="I84" s="139"/>
      <c r="J84" s="139"/>
    </row>
    <row r="85" spans="1:10" x14ac:dyDescent="0.2">
      <c r="A85" s="139"/>
      <c r="B85" s="140"/>
      <c r="C85" s="140"/>
      <c r="D85" s="140"/>
      <c r="E85" s="140"/>
      <c r="F85" s="140"/>
      <c r="G85" s="140"/>
      <c r="H85" s="140"/>
      <c r="I85" s="139"/>
      <c r="J85" s="139"/>
    </row>
    <row r="86" spans="1:10" ht="15" x14ac:dyDescent="0.25">
      <c r="A86" s="139"/>
      <c r="B86" s="141"/>
      <c r="C86" s="141"/>
      <c r="D86" s="140"/>
      <c r="E86" s="141"/>
      <c r="F86" s="141"/>
      <c r="G86" s="141"/>
      <c r="H86" s="141"/>
      <c r="I86" s="139"/>
      <c r="J86" s="139"/>
    </row>
    <row r="87" spans="1:10" x14ac:dyDescent="0.2">
      <c r="A87" s="139"/>
      <c r="B87" s="143"/>
      <c r="C87" s="143"/>
      <c r="D87" s="143"/>
      <c r="E87" s="143"/>
      <c r="F87" s="143"/>
      <c r="G87" s="143"/>
      <c r="H87" s="143"/>
      <c r="I87" s="139"/>
      <c r="J87" s="139"/>
    </row>
    <row r="88" spans="1:10" x14ac:dyDescent="0.2">
      <c r="A88" s="139"/>
      <c r="B88" s="139"/>
      <c r="C88" s="139"/>
      <c r="D88" s="139"/>
      <c r="E88" s="139"/>
      <c r="F88" s="139"/>
      <c r="G88" s="139"/>
      <c r="H88" s="139"/>
      <c r="I88" s="139"/>
      <c r="J88" s="139"/>
    </row>
    <row r="89" spans="1:10" x14ac:dyDescent="0.2">
      <c r="A89" s="139"/>
      <c r="B89" s="139"/>
      <c r="C89" s="139"/>
      <c r="D89" s="139"/>
      <c r="E89" s="139"/>
      <c r="F89" s="139"/>
      <c r="G89" s="139"/>
      <c r="H89" s="139"/>
      <c r="I89" s="139"/>
      <c r="J89" s="139"/>
    </row>
    <row r="90" spans="1:10" ht="15.75" x14ac:dyDescent="0.25">
      <c r="A90" s="139"/>
      <c r="B90" s="142"/>
      <c r="C90" s="142"/>
      <c r="D90" s="142"/>
      <c r="E90" s="142"/>
      <c r="F90" s="142"/>
      <c r="G90" s="142"/>
      <c r="H90" s="142"/>
      <c r="I90" s="139"/>
      <c r="J90" s="139"/>
    </row>
    <row r="91" spans="1:10" x14ac:dyDescent="0.2">
      <c r="A91" s="139"/>
      <c r="B91" s="140"/>
      <c r="C91" s="140"/>
      <c r="D91" s="140"/>
      <c r="E91" s="140"/>
      <c r="F91" s="140"/>
      <c r="G91" s="140"/>
      <c r="H91" s="140"/>
      <c r="I91" s="139"/>
      <c r="J91" s="139"/>
    </row>
    <row r="92" spans="1:10" ht="15" x14ac:dyDescent="0.25">
      <c r="A92" s="139"/>
      <c r="B92" s="141"/>
      <c r="C92" s="141"/>
      <c r="D92" s="141"/>
      <c r="E92" s="141"/>
      <c r="F92" s="141"/>
      <c r="G92" s="141"/>
      <c r="H92" s="141"/>
      <c r="I92" s="139"/>
      <c r="J92" s="139"/>
    </row>
    <row r="93" spans="1:10" x14ac:dyDescent="0.2">
      <c r="A93" s="139"/>
      <c r="B93" s="139"/>
      <c r="C93" s="139"/>
      <c r="D93" s="139"/>
      <c r="E93" s="139"/>
      <c r="F93" s="139"/>
      <c r="G93" s="139"/>
      <c r="H93" s="139"/>
      <c r="I93" s="139"/>
      <c r="J93" s="139"/>
    </row>
    <row r="94" spans="1:10" x14ac:dyDescent="0.2">
      <c r="A94" s="139"/>
      <c r="B94" s="139"/>
      <c r="C94" s="139"/>
      <c r="D94" s="139"/>
      <c r="E94" s="139"/>
      <c r="F94" s="139"/>
      <c r="G94" s="139"/>
      <c r="H94" s="139"/>
      <c r="I94" s="139"/>
      <c r="J94" s="139"/>
    </row>
    <row r="95" spans="1:10" ht="15.75" x14ac:dyDescent="0.25">
      <c r="A95" s="139"/>
      <c r="B95" s="142"/>
      <c r="C95" s="142"/>
      <c r="D95" s="142"/>
      <c r="E95" s="142"/>
      <c r="F95" s="142"/>
      <c r="G95" s="142"/>
      <c r="H95" s="142"/>
      <c r="I95" s="139"/>
      <c r="J95" s="139"/>
    </row>
    <row r="96" spans="1:10" x14ac:dyDescent="0.2">
      <c r="A96" s="139"/>
      <c r="B96" s="140"/>
      <c r="C96" s="140"/>
      <c r="D96" s="140"/>
      <c r="E96" s="140"/>
      <c r="F96" s="140"/>
      <c r="G96" s="140"/>
      <c r="H96" s="140"/>
      <c r="I96" s="139"/>
      <c r="J96" s="139"/>
    </row>
    <row r="97" spans="1:10" ht="15" x14ac:dyDescent="0.25">
      <c r="A97" s="139"/>
      <c r="B97" s="141"/>
      <c r="C97" s="141"/>
      <c r="D97" s="140"/>
      <c r="E97" s="141"/>
      <c r="F97" s="141"/>
      <c r="G97" s="141"/>
      <c r="H97" s="141"/>
      <c r="I97" s="139"/>
      <c r="J97" s="139"/>
    </row>
    <row r="98" spans="1:10" x14ac:dyDescent="0.2">
      <c r="A98" s="139"/>
      <c r="B98" s="143"/>
      <c r="C98" s="143"/>
      <c r="D98" s="143"/>
      <c r="E98" s="143"/>
      <c r="F98" s="143"/>
      <c r="G98" s="143"/>
      <c r="H98" s="143"/>
      <c r="I98" s="139"/>
      <c r="J98" s="139"/>
    </row>
    <row r="99" spans="1:10" x14ac:dyDescent="0.2">
      <c r="A99" s="139"/>
      <c r="B99" s="139"/>
      <c r="C99" s="139"/>
      <c r="D99" s="139"/>
      <c r="E99" s="139"/>
      <c r="F99" s="139"/>
      <c r="G99" s="139"/>
      <c r="H99" s="139"/>
      <c r="I99" s="139"/>
      <c r="J99" s="139"/>
    </row>
    <row r="100" spans="1:10" x14ac:dyDescent="0.2">
      <c r="A100" s="139"/>
      <c r="B100" s="139"/>
      <c r="C100" s="139"/>
      <c r="D100" s="139"/>
      <c r="E100" s="139"/>
      <c r="F100" s="139"/>
      <c r="G100" s="139"/>
      <c r="H100" s="139"/>
      <c r="I100" s="139"/>
      <c r="J100" s="139"/>
    </row>
    <row r="101" spans="1:10" ht="15.75" x14ac:dyDescent="0.25">
      <c r="A101" s="139"/>
      <c r="B101" s="142"/>
      <c r="C101" s="142"/>
      <c r="D101" s="142"/>
      <c r="E101" s="142"/>
      <c r="F101" s="142"/>
      <c r="G101" s="142"/>
      <c r="H101" s="142"/>
      <c r="I101" s="139"/>
      <c r="J101" s="139"/>
    </row>
    <row r="102" spans="1:10" x14ac:dyDescent="0.2">
      <c r="A102" s="139"/>
      <c r="B102" s="140"/>
      <c r="C102" s="140"/>
      <c r="D102" s="140"/>
      <c r="E102" s="140"/>
      <c r="F102" s="140"/>
      <c r="G102" s="140"/>
      <c r="H102" s="140"/>
      <c r="I102" s="139"/>
      <c r="J102" s="139"/>
    </row>
    <row r="103" spans="1:10" ht="15" x14ac:dyDescent="0.25">
      <c r="A103" s="139"/>
      <c r="B103" s="141"/>
      <c r="C103" s="141"/>
      <c r="D103" s="141"/>
      <c r="E103" s="141"/>
      <c r="F103" s="141"/>
      <c r="G103" s="141"/>
      <c r="H103" s="141"/>
      <c r="I103" s="139"/>
      <c r="J103" s="139"/>
    </row>
    <row r="104" spans="1:10" x14ac:dyDescent="0.2">
      <c r="A104" s="139"/>
      <c r="B104" s="139"/>
      <c r="C104" s="139"/>
      <c r="D104" s="139"/>
      <c r="E104" s="139"/>
      <c r="F104" s="139"/>
      <c r="G104" s="139"/>
      <c r="H104" s="139"/>
      <c r="I104" s="139"/>
      <c r="J104" s="139"/>
    </row>
    <row r="105" spans="1:10" x14ac:dyDescent="0.2">
      <c r="A105" s="139"/>
      <c r="B105" s="139"/>
      <c r="C105" s="139"/>
      <c r="D105" s="139"/>
      <c r="E105" s="139"/>
      <c r="F105" s="139"/>
      <c r="G105" s="139"/>
      <c r="H105" s="139"/>
      <c r="I105" s="139"/>
      <c r="J105" s="139"/>
    </row>
    <row r="106" spans="1:10" ht="15.75" x14ac:dyDescent="0.25">
      <c r="A106" s="139"/>
      <c r="B106" s="142"/>
      <c r="C106" s="142"/>
      <c r="D106" s="142"/>
      <c r="E106" s="142"/>
      <c r="F106" s="142"/>
      <c r="G106" s="142"/>
      <c r="H106" s="142"/>
      <c r="I106" s="139"/>
      <c r="J106" s="139"/>
    </row>
    <row r="107" spans="1:10" x14ac:dyDescent="0.2">
      <c r="A107" s="139"/>
      <c r="B107" s="140"/>
      <c r="C107" s="140"/>
      <c r="D107" s="140"/>
      <c r="E107" s="140"/>
      <c r="F107" s="140"/>
      <c r="G107" s="140"/>
      <c r="H107" s="140"/>
      <c r="I107" s="139"/>
      <c r="J107" s="139"/>
    </row>
    <row r="108" spans="1:10" ht="15" x14ac:dyDescent="0.25">
      <c r="A108" s="139"/>
      <c r="B108" s="141"/>
      <c r="C108" s="141"/>
      <c r="D108" s="140"/>
      <c r="E108" s="141"/>
      <c r="F108" s="141"/>
      <c r="G108" s="141"/>
      <c r="H108" s="141"/>
      <c r="I108" s="139"/>
      <c r="J108" s="139"/>
    </row>
    <row r="109" spans="1:10" x14ac:dyDescent="0.2">
      <c r="A109" s="139"/>
      <c r="B109" s="143"/>
      <c r="C109" s="143"/>
      <c r="D109" s="143"/>
      <c r="E109" s="143"/>
      <c r="F109" s="143"/>
      <c r="G109" s="143"/>
      <c r="H109" s="143"/>
      <c r="I109" s="139"/>
      <c r="J109" s="139"/>
    </row>
    <row r="110" spans="1:10" x14ac:dyDescent="0.2">
      <c r="A110" s="139"/>
      <c r="B110" s="139"/>
      <c r="C110" s="139"/>
      <c r="D110" s="139"/>
      <c r="E110" s="139"/>
      <c r="F110" s="139"/>
      <c r="G110" s="139"/>
      <c r="H110" s="139"/>
      <c r="I110" s="139"/>
      <c r="J110" s="139"/>
    </row>
    <row r="111" spans="1:10" x14ac:dyDescent="0.2">
      <c r="A111" s="139"/>
      <c r="B111" s="139"/>
      <c r="C111" s="139"/>
      <c r="D111" s="139"/>
      <c r="E111" s="139"/>
      <c r="F111" s="139"/>
      <c r="G111" s="139"/>
      <c r="H111" s="139"/>
      <c r="I111" s="139"/>
      <c r="J111" s="139"/>
    </row>
    <row r="112" spans="1:10" ht="15.75" x14ac:dyDescent="0.25">
      <c r="A112" s="139"/>
      <c r="B112" s="142"/>
      <c r="C112" s="142"/>
      <c r="D112" s="142"/>
      <c r="E112" s="142"/>
      <c r="F112" s="142"/>
      <c r="G112" s="142"/>
      <c r="H112" s="142"/>
      <c r="I112" s="139"/>
      <c r="J112" s="139"/>
    </row>
    <row r="113" spans="1:10" x14ac:dyDescent="0.2">
      <c r="A113" s="139"/>
      <c r="B113" s="140"/>
      <c r="C113" s="140"/>
      <c r="D113" s="140"/>
      <c r="E113" s="140"/>
      <c r="F113" s="140"/>
      <c r="G113" s="140"/>
      <c r="H113" s="140"/>
      <c r="I113" s="139"/>
      <c r="J113" s="139"/>
    </row>
    <row r="114" spans="1:10" ht="15" x14ac:dyDescent="0.25">
      <c r="A114" s="139"/>
      <c r="B114" s="141"/>
      <c r="C114" s="141"/>
      <c r="D114" s="141"/>
      <c r="E114" s="141"/>
      <c r="F114" s="141"/>
      <c r="G114" s="141"/>
      <c r="H114" s="141"/>
      <c r="I114" s="139"/>
      <c r="J114" s="139"/>
    </row>
    <row r="115" spans="1:10" x14ac:dyDescent="0.2">
      <c r="A115" s="139"/>
      <c r="B115" s="139"/>
      <c r="C115" s="139"/>
      <c r="D115" s="139"/>
      <c r="E115" s="139"/>
      <c r="F115" s="139"/>
      <c r="G115" s="139"/>
      <c r="H115" s="139"/>
      <c r="I115" s="139"/>
      <c r="J115" s="139"/>
    </row>
    <row r="116" spans="1:10" x14ac:dyDescent="0.2">
      <c r="A116" s="139"/>
      <c r="B116" s="139"/>
      <c r="C116" s="139"/>
      <c r="D116" s="139"/>
      <c r="E116" s="139"/>
      <c r="F116" s="139"/>
      <c r="G116" s="139"/>
      <c r="H116" s="139"/>
      <c r="I116" s="139"/>
      <c r="J116" s="139"/>
    </row>
    <row r="117" spans="1:10" ht="15.75" x14ac:dyDescent="0.25">
      <c r="A117" s="139"/>
      <c r="B117" s="142"/>
      <c r="C117" s="142"/>
      <c r="D117" s="142"/>
      <c r="E117" s="142"/>
      <c r="F117" s="142"/>
      <c r="G117" s="142"/>
      <c r="H117" s="142"/>
      <c r="I117" s="139"/>
      <c r="J117" s="139"/>
    </row>
    <row r="118" spans="1:10" x14ac:dyDescent="0.2">
      <c r="A118" s="139"/>
      <c r="B118" s="140"/>
      <c r="C118" s="140"/>
      <c r="D118" s="140"/>
      <c r="E118" s="140"/>
      <c r="F118" s="140"/>
      <c r="G118" s="140"/>
      <c r="H118" s="140"/>
      <c r="I118" s="139"/>
      <c r="J118" s="139"/>
    </row>
    <row r="119" spans="1:10" ht="15" x14ac:dyDescent="0.25">
      <c r="A119" s="139"/>
      <c r="B119" s="141"/>
      <c r="C119" s="141"/>
      <c r="D119" s="141"/>
      <c r="E119" s="141"/>
      <c r="F119" s="141"/>
      <c r="G119" s="141"/>
      <c r="H119" s="141"/>
      <c r="I119" s="139"/>
      <c r="J119" s="139"/>
    </row>
    <row r="120" spans="1:10" x14ac:dyDescent="0.2">
      <c r="A120" s="139"/>
      <c r="B120" s="139"/>
      <c r="C120" s="139"/>
      <c r="D120" s="139"/>
      <c r="E120" s="139"/>
      <c r="F120" s="139"/>
      <c r="G120" s="139"/>
      <c r="H120" s="139"/>
      <c r="I120" s="139"/>
      <c r="J120" s="139"/>
    </row>
    <row r="121" spans="1:10" x14ac:dyDescent="0.2">
      <c r="A121" s="139"/>
      <c r="B121" s="139"/>
      <c r="C121" s="139"/>
      <c r="D121" s="139"/>
      <c r="E121" s="139"/>
      <c r="F121" s="139"/>
      <c r="G121" s="139"/>
      <c r="H121" s="139"/>
      <c r="I121" s="139"/>
      <c r="J121" s="139"/>
    </row>
    <row r="122" spans="1:10" ht="15.75" x14ac:dyDescent="0.25">
      <c r="A122" s="139"/>
      <c r="B122" s="142"/>
      <c r="C122" s="142"/>
      <c r="D122" s="142"/>
      <c r="E122" s="142"/>
      <c r="F122" s="142"/>
      <c r="G122" s="142"/>
      <c r="H122" s="142"/>
      <c r="I122" s="139"/>
      <c r="J122" s="139"/>
    </row>
    <row r="123" spans="1:10" x14ac:dyDescent="0.2">
      <c r="A123" s="139"/>
      <c r="B123" s="140"/>
      <c r="C123" s="140"/>
      <c r="D123" s="140"/>
      <c r="E123" s="140"/>
      <c r="F123" s="140"/>
      <c r="G123" s="140"/>
      <c r="H123" s="140"/>
      <c r="I123" s="139"/>
      <c r="J123" s="139"/>
    </row>
    <row r="124" spans="1:10" ht="15" x14ac:dyDescent="0.25">
      <c r="A124" s="139"/>
      <c r="B124" s="141"/>
      <c r="C124" s="141"/>
      <c r="D124" s="141"/>
      <c r="E124" s="141"/>
      <c r="F124" s="141"/>
      <c r="G124" s="141"/>
      <c r="H124" s="141"/>
      <c r="I124" s="139"/>
      <c r="J124" s="139"/>
    </row>
    <row r="125" spans="1:10" x14ac:dyDescent="0.2">
      <c r="A125" s="139"/>
      <c r="B125" s="139"/>
      <c r="C125" s="139"/>
      <c r="D125" s="139"/>
      <c r="E125" s="139"/>
      <c r="F125" s="139"/>
      <c r="G125" s="139"/>
      <c r="H125" s="139"/>
      <c r="I125" s="139"/>
      <c r="J125" s="139"/>
    </row>
    <row r="126" spans="1:10" x14ac:dyDescent="0.2">
      <c r="A126" s="139"/>
      <c r="B126" s="139"/>
      <c r="C126" s="139"/>
      <c r="D126" s="139"/>
      <c r="E126" s="139"/>
      <c r="F126" s="139"/>
      <c r="G126" s="139"/>
      <c r="H126" s="139"/>
      <c r="I126" s="139"/>
      <c r="J126" s="139"/>
    </row>
    <row r="127" spans="1:10" ht="15.75" x14ac:dyDescent="0.25">
      <c r="A127" s="139"/>
      <c r="B127" s="142"/>
      <c r="C127" s="142"/>
      <c r="D127" s="142"/>
      <c r="E127" s="142"/>
      <c r="F127" s="142"/>
      <c r="G127" s="142"/>
      <c r="H127" s="142"/>
      <c r="I127" s="139"/>
      <c r="J127" s="139"/>
    </row>
    <row r="128" spans="1:10" x14ac:dyDescent="0.2">
      <c r="A128" s="139"/>
      <c r="B128" s="140"/>
      <c r="C128" s="140"/>
      <c r="D128" s="140"/>
      <c r="E128" s="140"/>
      <c r="F128" s="140"/>
      <c r="G128" s="140"/>
      <c r="H128" s="140"/>
      <c r="I128" s="139"/>
      <c r="J128" s="139"/>
    </row>
    <row r="129" spans="1:10" ht="15" x14ac:dyDescent="0.25">
      <c r="A129" s="139"/>
      <c r="B129" s="141"/>
      <c r="C129" s="141"/>
      <c r="D129" s="141"/>
      <c r="E129" s="141"/>
      <c r="F129" s="141"/>
      <c r="G129" s="141"/>
      <c r="H129" s="141"/>
      <c r="I129" s="139"/>
      <c r="J129" s="139"/>
    </row>
    <row r="130" spans="1:10" x14ac:dyDescent="0.2">
      <c r="A130" s="139"/>
      <c r="B130" s="139"/>
      <c r="C130" s="139"/>
      <c r="D130" s="139"/>
      <c r="E130" s="139"/>
      <c r="F130" s="139"/>
      <c r="G130" s="139"/>
      <c r="H130" s="139"/>
      <c r="I130" s="139"/>
      <c r="J130" s="139"/>
    </row>
    <row r="131" spans="1:10" x14ac:dyDescent="0.2">
      <c r="A131" s="139"/>
      <c r="B131" s="139"/>
      <c r="C131" s="139"/>
      <c r="D131" s="139"/>
      <c r="E131" s="139"/>
      <c r="F131" s="139"/>
      <c r="G131" s="139"/>
      <c r="H131" s="139"/>
      <c r="I131" s="139"/>
      <c r="J131" s="139"/>
    </row>
    <row r="132" spans="1:10" ht="15.75" x14ac:dyDescent="0.25">
      <c r="A132" s="139"/>
      <c r="B132" s="142"/>
      <c r="C132" s="142"/>
      <c r="D132" s="142"/>
      <c r="E132" s="142"/>
      <c r="F132" s="142"/>
      <c r="G132" s="142"/>
      <c r="H132" s="142"/>
      <c r="I132" s="139"/>
      <c r="J132" s="139"/>
    </row>
    <row r="133" spans="1:10" x14ac:dyDescent="0.2">
      <c r="A133" s="139"/>
      <c r="B133" s="140"/>
      <c r="C133" s="140"/>
      <c r="D133" s="140"/>
      <c r="E133" s="140"/>
      <c r="F133" s="140"/>
      <c r="G133" s="140"/>
      <c r="H133" s="140"/>
      <c r="I133" s="139"/>
      <c r="J133" s="139"/>
    </row>
    <row r="134" spans="1:10" ht="15" x14ac:dyDescent="0.25">
      <c r="A134" s="139"/>
      <c r="B134" s="141"/>
      <c r="C134" s="141"/>
      <c r="D134" s="141"/>
      <c r="E134" s="141"/>
      <c r="F134" s="141"/>
      <c r="G134" s="141"/>
      <c r="H134" s="141"/>
      <c r="I134" s="139"/>
      <c r="J134" s="139"/>
    </row>
    <row r="135" spans="1:10" x14ac:dyDescent="0.2">
      <c r="A135" s="139"/>
      <c r="B135" s="139"/>
      <c r="C135" s="139"/>
      <c r="D135" s="139"/>
      <c r="E135" s="139"/>
      <c r="F135" s="139"/>
      <c r="G135" s="139"/>
      <c r="H135" s="139"/>
      <c r="I135" s="139"/>
      <c r="J135" s="139"/>
    </row>
    <row r="136" spans="1:10" x14ac:dyDescent="0.2">
      <c r="A136" s="139"/>
      <c r="B136" s="139"/>
      <c r="C136" s="139"/>
      <c r="D136" s="139"/>
      <c r="E136" s="139"/>
      <c r="F136" s="139"/>
      <c r="G136" s="139"/>
      <c r="H136" s="139"/>
      <c r="I136" s="139"/>
      <c r="J136" s="139"/>
    </row>
    <row r="137" spans="1:10" ht="15.75" x14ac:dyDescent="0.25">
      <c r="A137" s="139"/>
      <c r="B137" s="142"/>
      <c r="C137" s="142"/>
      <c r="D137" s="142"/>
      <c r="E137" s="142"/>
      <c r="F137" s="142"/>
      <c r="G137" s="142"/>
      <c r="H137" s="142"/>
      <c r="I137" s="139"/>
      <c r="J137" s="139"/>
    </row>
    <row r="138" spans="1:10" x14ac:dyDescent="0.2">
      <c r="A138" s="139"/>
      <c r="B138" s="140"/>
      <c r="C138" s="140"/>
      <c r="D138" s="140"/>
      <c r="E138" s="140"/>
      <c r="F138" s="140"/>
      <c r="G138" s="140"/>
      <c r="H138" s="140"/>
      <c r="I138" s="139"/>
      <c r="J138" s="139"/>
    </row>
    <row r="139" spans="1:10" ht="15" x14ac:dyDescent="0.25">
      <c r="A139" s="139"/>
      <c r="B139" s="141"/>
      <c r="C139" s="141"/>
      <c r="D139" s="140"/>
      <c r="E139" s="141"/>
      <c r="F139" s="141"/>
      <c r="G139" s="141"/>
      <c r="H139" s="141"/>
      <c r="I139" s="139"/>
      <c r="J139" s="139"/>
    </row>
    <row r="140" spans="1:10" x14ac:dyDescent="0.2">
      <c r="A140" s="139"/>
      <c r="B140" s="143"/>
      <c r="C140" s="143"/>
      <c r="D140" s="143"/>
      <c r="E140" s="143"/>
      <c r="F140" s="143"/>
      <c r="G140" s="143"/>
      <c r="H140" s="143"/>
      <c r="I140" s="139"/>
      <c r="J140" s="139"/>
    </row>
    <row r="141" spans="1:10" x14ac:dyDescent="0.2">
      <c r="A141" s="139"/>
      <c r="B141" s="139"/>
      <c r="C141" s="139"/>
      <c r="D141" s="139"/>
      <c r="E141" s="139"/>
      <c r="F141" s="139"/>
      <c r="G141" s="139"/>
      <c r="H141" s="139"/>
      <c r="I141" s="139"/>
      <c r="J141" s="139"/>
    </row>
    <row r="142" spans="1:10" x14ac:dyDescent="0.2">
      <c r="A142" s="139"/>
      <c r="B142" s="139"/>
      <c r="C142" s="139"/>
      <c r="D142" s="139"/>
      <c r="E142" s="139"/>
      <c r="F142" s="139"/>
      <c r="G142" s="139"/>
      <c r="H142" s="139"/>
      <c r="I142" s="139"/>
      <c r="J142" s="139"/>
    </row>
    <row r="143" spans="1:10" ht="15.75" x14ac:dyDescent="0.25">
      <c r="A143" s="139"/>
      <c r="B143" s="142"/>
      <c r="C143" s="142"/>
      <c r="D143" s="142"/>
      <c r="E143" s="142"/>
      <c r="F143" s="142"/>
      <c r="G143" s="142"/>
      <c r="H143" s="142"/>
      <c r="I143" s="139"/>
      <c r="J143" s="139"/>
    </row>
    <row r="144" spans="1:10" x14ac:dyDescent="0.2">
      <c r="A144" s="139"/>
      <c r="B144" s="140"/>
      <c r="C144" s="140"/>
      <c r="D144" s="140"/>
      <c r="E144" s="140"/>
      <c r="F144" s="140"/>
      <c r="G144" s="140"/>
      <c r="H144" s="140"/>
      <c r="I144" s="139"/>
      <c r="J144" s="139"/>
    </row>
    <row r="145" spans="1:10" ht="15" x14ac:dyDescent="0.25">
      <c r="A145" s="139"/>
      <c r="B145" s="141"/>
      <c r="C145" s="141"/>
      <c r="D145" s="140"/>
      <c r="E145" s="141"/>
      <c r="F145" s="141"/>
      <c r="G145" s="141"/>
      <c r="H145" s="141"/>
      <c r="I145" s="139"/>
      <c r="J145" s="139"/>
    </row>
    <row r="146" spans="1:10" x14ac:dyDescent="0.2">
      <c r="A146" s="139"/>
      <c r="B146" s="144"/>
      <c r="C146" s="144"/>
      <c r="D146" s="144"/>
      <c r="E146" s="144"/>
      <c r="F146" s="144"/>
      <c r="G146" s="144"/>
      <c r="H146" s="144"/>
      <c r="I146" s="139"/>
      <c r="J146" s="139"/>
    </row>
    <row r="147" spans="1:10" x14ac:dyDescent="0.2">
      <c r="A147" s="139"/>
      <c r="B147" s="139"/>
      <c r="C147" s="139"/>
      <c r="D147" s="139"/>
      <c r="E147" s="139"/>
      <c r="F147" s="139"/>
      <c r="G147" s="139"/>
      <c r="H147" s="139"/>
      <c r="I147" s="139"/>
      <c r="J147" s="139"/>
    </row>
    <row r="148" spans="1:10" x14ac:dyDescent="0.2">
      <c r="A148" s="139"/>
      <c r="B148" s="139"/>
      <c r="C148" s="139"/>
      <c r="D148" s="139"/>
      <c r="E148" s="139"/>
      <c r="F148" s="139"/>
      <c r="G148" s="139"/>
      <c r="H148" s="139"/>
      <c r="I148" s="139"/>
      <c r="J148" s="139"/>
    </row>
    <row r="149" spans="1:10" x14ac:dyDescent="0.2">
      <c r="A149" s="139"/>
      <c r="B149" s="139"/>
      <c r="C149" s="139"/>
      <c r="D149" s="139"/>
      <c r="E149" s="139"/>
      <c r="F149" s="139"/>
      <c r="G149" s="139"/>
      <c r="H149" s="139"/>
      <c r="I149" s="139"/>
      <c r="J149" s="139"/>
    </row>
    <row r="150" spans="1:10" x14ac:dyDescent="0.2">
      <c r="A150" s="139"/>
      <c r="B150" s="139"/>
      <c r="C150" s="139"/>
      <c r="D150" s="139"/>
      <c r="E150" s="139"/>
      <c r="F150" s="139"/>
      <c r="G150" s="139"/>
      <c r="H150" s="139"/>
      <c r="I150" s="139"/>
      <c r="J150" s="139"/>
    </row>
    <row r="151" spans="1:10" x14ac:dyDescent="0.2">
      <c r="A151" s="139"/>
      <c r="B151" s="139"/>
      <c r="C151" s="139"/>
      <c r="D151" s="139"/>
      <c r="E151" s="139"/>
      <c r="F151" s="139"/>
      <c r="G151" s="139"/>
      <c r="H151" s="139"/>
      <c r="I151" s="139"/>
      <c r="J151" s="139"/>
    </row>
    <row r="152" spans="1:10" x14ac:dyDescent="0.2">
      <c r="A152" s="139"/>
      <c r="B152" s="139"/>
      <c r="C152" s="139"/>
      <c r="D152" s="139"/>
      <c r="E152" s="139"/>
      <c r="F152" s="139"/>
      <c r="G152" s="139"/>
      <c r="H152" s="139"/>
      <c r="I152" s="139"/>
      <c r="J152" s="139"/>
    </row>
  </sheetData>
  <mergeCells count="15">
    <mergeCell ref="B9:H9"/>
    <mergeCell ref="B12:H12"/>
    <mergeCell ref="G1:H2"/>
    <mergeCell ref="B4:H4"/>
    <mergeCell ref="B7:H7"/>
    <mergeCell ref="B27:H27"/>
    <mergeCell ref="B29:H29"/>
    <mergeCell ref="B32:H32"/>
    <mergeCell ref="B34:H34"/>
    <mergeCell ref="B37:H37"/>
    <mergeCell ref="B14:H14"/>
    <mergeCell ref="B17:H17"/>
    <mergeCell ref="B19:H19"/>
    <mergeCell ref="B22:H22"/>
    <mergeCell ref="B24:H24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H49"/>
  <sheetViews>
    <sheetView workbookViewId="0">
      <selection activeCell="J4" sqref="J4"/>
    </sheetView>
  </sheetViews>
  <sheetFormatPr defaultRowHeight="12.75" x14ac:dyDescent="0.2"/>
  <cols>
    <col min="3" max="3" width="13.85546875" customWidth="1"/>
    <col min="6" max="6" width="10.5703125" customWidth="1"/>
    <col min="8" max="8" width="12" customWidth="1"/>
  </cols>
  <sheetData>
    <row r="2" spans="2:8" ht="26.25" thickBot="1" x14ac:dyDescent="0.4">
      <c r="H2" s="175" t="s">
        <v>151</v>
      </c>
    </row>
    <row r="3" spans="2:8" ht="16.5" thickBot="1" x14ac:dyDescent="0.3">
      <c r="B3" s="281" t="s">
        <v>119</v>
      </c>
      <c r="C3" s="282"/>
      <c r="D3" s="282"/>
      <c r="E3" s="282"/>
      <c r="F3" s="282"/>
      <c r="G3" s="282"/>
      <c r="H3" s="283"/>
    </row>
    <row r="4" spans="2:8" x14ac:dyDescent="0.2">
      <c r="B4" s="79" t="s">
        <v>53</v>
      </c>
      <c r="C4" s="80" t="s">
        <v>54</v>
      </c>
      <c r="D4" s="81" t="s">
        <v>51</v>
      </c>
      <c r="E4" s="79" t="s">
        <v>55</v>
      </c>
      <c r="F4" s="82" t="s">
        <v>56</v>
      </c>
      <c r="G4" s="79" t="s">
        <v>57</v>
      </c>
      <c r="H4" s="82" t="s">
        <v>58</v>
      </c>
    </row>
    <row r="5" spans="2:8" ht="15.75" thickBot="1" x14ac:dyDescent="0.3">
      <c r="B5" s="83">
        <v>219</v>
      </c>
      <c r="C5" s="84" t="s">
        <v>131</v>
      </c>
      <c r="D5" s="183">
        <v>5.5</v>
      </c>
      <c r="E5" s="83">
        <v>0</v>
      </c>
      <c r="F5" s="85">
        <v>0</v>
      </c>
      <c r="G5" s="83">
        <v>0</v>
      </c>
      <c r="H5" s="85">
        <v>0</v>
      </c>
    </row>
    <row r="6" spans="2:8" ht="13.5" thickBot="1" x14ac:dyDescent="0.25">
      <c r="B6" s="181"/>
      <c r="C6" s="181"/>
      <c r="D6" s="181"/>
      <c r="E6" s="181"/>
      <c r="F6" s="181"/>
      <c r="G6" s="181"/>
      <c r="H6" s="181"/>
    </row>
    <row r="7" spans="2:8" ht="16.5" thickBot="1" x14ac:dyDescent="0.3">
      <c r="B7" s="278" t="s">
        <v>120</v>
      </c>
      <c r="C7" s="279"/>
      <c r="D7" s="279"/>
      <c r="E7" s="279"/>
      <c r="F7" s="279"/>
      <c r="G7" s="279"/>
      <c r="H7" s="280"/>
    </row>
    <row r="8" spans="2:8" x14ac:dyDescent="0.2">
      <c r="B8" s="79" t="s">
        <v>53</v>
      </c>
      <c r="C8" s="80" t="s">
        <v>54</v>
      </c>
      <c r="D8" s="81" t="s">
        <v>51</v>
      </c>
      <c r="E8" s="79" t="s">
        <v>55</v>
      </c>
      <c r="F8" s="82" t="s">
        <v>56</v>
      </c>
      <c r="G8" s="79" t="s">
        <v>57</v>
      </c>
      <c r="H8" s="82" t="s">
        <v>58</v>
      </c>
    </row>
    <row r="9" spans="2:8" ht="15.75" thickBot="1" x14ac:dyDescent="0.3">
      <c r="B9" s="83">
        <v>219</v>
      </c>
      <c r="C9" s="84" t="s">
        <v>131</v>
      </c>
      <c r="D9" s="183">
        <v>5.5</v>
      </c>
      <c r="E9" s="83">
        <v>0</v>
      </c>
      <c r="F9" s="85">
        <v>0</v>
      </c>
      <c r="G9" s="83">
        <v>0</v>
      </c>
      <c r="H9" s="85">
        <v>0</v>
      </c>
    </row>
    <row r="10" spans="2:8" ht="13.5" thickBot="1" x14ac:dyDescent="0.25">
      <c r="B10" s="181"/>
      <c r="C10" s="181"/>
      <c r="D10" s="181"/>
      <c r="E10" s="181"/>
      <c r="F10" s="181"/>
      <c r="G10" s="181"/>
      <c r="H10" s="181"/>
    </row>
    <row r="11" spans="2:8" ht="16.5" thickBot="1" x14ac:dyDescent="0.3">
      <c r="B11" s="278" t="s">
        <v>121</v>
      </c>
      <c r="C11" s="279"/>
      <c r="D11" s="279"/>
      <c r="E11" s="279"/>
      <c r="F11" s="279"/>
      <c r="G11" s="279"/>
      <c r="H11" s="280"/>
    </row>
    <row r="12" spans="2:8" x14ac:dyDescent="0.2">
      <c r="B12" s="79" t="s">
        <v>53</v>
      </c>
      <c r="C12" s="80" t="s">
        <v>54</v>
      </c>
      <c r="D12" s="81" t="s">
        <v>51</v>
      </c>
      <c r="E12" s="79" t="s">
        <v>55</v>
      </c>
      <c r="F12" s="82" t="s">
        <v>56</v>
      </c>
      <c r="G12" s="79" t="s">
        <v>57</v>
      </c>
      <c r="H12" s="82" t="s">
        <v>58</v>
      </c>
    </row>
    <row r="13" spans="2:8" ht="15.75" thickBot="1" x14ac:dyDescent="0.3">
      <c r="B13" s="83">
        <v>219</v>
      </c>
      <c r="C13" s="84" t="s">
        <v>131</v>
      </c>
      <c r="D13" s="183">
        <v>5.5</v>
      </c>
      <c r="E13" s="83">
        <v>0</v>
      </c>
      <c r="F13" s="85">
        <v>0</v>
      </c>
      <c r="G13" s="83">
        <v>0</v>
      </c>
      <c r="H13" s="85">
        <v>0</v>
      </c>
    </row>
    <row r="14" spans="2:8" ht="13.5" thickBot="1" x14ac:dyDescent="0.25">
      <c r="B14" s="181"/>
      <c r="C14" s="181"/>
      <c r="D14" s="181"/>
      <c r="E14" s="181"/>
      <c r="F14" s="181"/>
      <c r="G14" s="181"/>
      <c r="H14" s="181"/>
    </row>
    <row r="15" spans="2:8" ht="16.5" thickBot="1" x14ac:dyDescent="0.3">
      <c r="B15" s="278" t="s">
        <v>122</v>
      </c>
      <c r="C15" s="279"/>
      <c r="D15" s="279"/>
      <c r="E15" s="279"/>
      <c r="F15" s="279"/>
      <c r="G15" s="279"/>
      <c r="H15" s="280"/>
    </row>
    <row r="16" spans="2:8" x14ac:dyDescent="0.2">
      <c r="B16" s="79" t="s">
        <v>53</v>
      </c>
      <c r="C16" s="80" t="s">
        <v>54</v>
      </c>
      <c r="D16" s="81" t="s">
        <v>51</v>
      </c>
      <c r="E16" s="79" t="s">
        <v>55</v>
      </c>
      <c r="F16" s="82" t="s">
        <v>56</v>
      </c>
      <c r="G16" s="79" t="s">
        <v>57</v>
      </c>
      <c r="H16" s="82" t="s">
        <v>58</v>
      </c>
    </row>
    <row r="17" spans="2:8" ht="15.75" thickBot="1" x14ac:dyDescent="0.3">
      <c r="B17" s="83">
        <v>219</v>
      </c>
      <c r="C17" s="84" t="s">
        <v>131</v>
      </c>
      <c r="D17" s="183">
        <v>5.5</v>
      </c>
      <c r="E17" s="83">
        <v>0</v>
      </c>
      <c r="F17" s="85">
        <v>0</v>
      </c>
      <c r="G17" s="83">
        <v>0</v>
      </c>
      <c r="H17" s="85">
        <v>0</v>
      </c>
    </row>
    <row r="18" spans="2:8" ht="13.5" thickBot="1" x14ac:dyDescent="0.25">
      <c r="B18" s="181"/>
      <c r="C18" s="181"/>
      <c r="D18" s="181"/>
      <c r="E18" s="181"/>
      <c r="F18" s="181"/>
      <c r="G18" s="181"/>
      <c r="H18" s="181"/>
    </row>
    <row r="19" spans="2:8" ht="16.5" thickBot="1" x14ac:dyDescent="0.3">
      <c r="B19" s="278" t="s">
        <v>124</v>
      </c>
      <c r="C19" s="279"/>
      <c r="D19" s="279"/>
      <c r="E19" s="279"/>
      <c r="F19" s="279"/>
      <c r="G19" s="279"/>
      <c r="H19" s="280"/>
    </row>
    <row r="20" spans="2:8" x14ac:dyDescent="0.2">
      <c r="B20" s="79" t="s">
        <v>53</v>
      </c>
      <c r="C20" s="80" t="s">
        <v>54</v>
      </c>
      <c r="D20" s="81" t="s">
        <v>51</v>
      </c>
      <c r="E20" s="79" t="s">
        <v>55</v>
      </c>
      <c r="F20" s="82" t="s">
        <v>56</v>
      </c>
      <c r="G20" s="79" t="s">
        <v>57</v>
      </c>
      <c r="H20" s="82" t="s">
        <v>58</v>
      </c>
    </row>
    <row r="21" spans="2:8" ht="15.75" thickBot="1" x14ac:dyDescent="0.3">
      <c r="B21" s="83">
        <v>219</v>
      </c>
      <c r="C21" s="84" t="s">
        <v>131</v>
      </c>
      <c r="D21" s="183">
        <v>5.5</v>
      </c>
      <c r="E21" s="83">
        <v>0</v>
      </c>
      <c r="F21" s="85">
        <v>0</v>
      </c>
      <c r="G21" s="83">
        <v>0</v>
      </c>
      <c r="H21" s="85">
        <v>0</v>
      </c>
    </row>
    <row r="22" spans="2:8" ht="13.5" thickBot="1" x14ac:dyDescent="0.25">
      <c r="B22" s="181"/>
      <c r="C22" s="181"/>
      <c r="D22" s="181"/>
      <c r="E22" s="181"/>
      <c r="F22" s="181"/>
      <c r="G22" s="181"/>
      <c r="H22" s="181"/>
    </row>
    <row r="23" spans="2:8" ht="16.5" thickBot="1" x14ac:dyDescent="0.3">
      <c r="B23" s="278" t="s">
        <v>123</v>
      </c>
      <c r="C23" s="279"/>
      <c r="D23" s="279"/>
      <c r="E23" s="279"/>
      <c r="F23" s="279"/>
      <c r="G23" s="279"/>
      <c r="H23" s="280"/>
    </row>
    <row r="24" spans="2:8" x14ac:dyDescent="0.2">
      <c r="B24" s="79" t="s">
        <v>53</v>
      </c>
      <c r="C24" s="80" t="s">
        <v>54</v>
      </c>
      <c r="D24" s="81" t="s">
        <v>51</v>
      </c>
      <c r="E24" s="79" t="s">
        <v>55</v>
      </c>
      <c r="F24" s="82" t="s">
        <v>56</v>
      </c>
      <c r="G24" s="79" t="s">
        <v>57</v>
      </c>
      <c r="H24" s="82" t="s">
        <v>58</v>
      </c>
    </row>
    <row r="25" spans="2:8" ht="15.75" thickBot="1" x14ac:dyDescent="0.3">
      <c r="B25" s="83">
        <v>219</v>
      </c>
      <c r="C25" s="84" t="s">
        <v>131</v>
      </c>
      <c r="D25" s="183">
        <v>5.5</v>
      </c>
      <c r="E25" s="83">
        <v>0</v>
      </c>
      <c r="F25" s="85">
        <v>0</v>
      </c>
      <c r="G25" s="83">
        <v>0</v>
      </c>
      <c r="H25" s="85">
        <v>0</v>
      </c>
    </row>
    <row r="26" spans="2:8" ht="13.5" thickBot="1" x14ac:dyDescent="0.25">
      <c r="B26" s="181"/>
      <c r="C26" s="181"/>
      <c r="D26" s="181"/>
      <c r="E26" s="181"/>
      <c r="F26" s="181"/>
      <c r="G26" s="181"/>
      <c r="H26" s="181"/>
    </row>
    <row r="27" spans="2:8" ht="16.5" thickBot="1" x14ac:dyDescent="0.3">
      <c r="B27" s="278" t="s">
        <v>125</v>
      </c>
      <c r="C27" s="279"/>
      <c r="D27" s="279"/>
      <c r="E27" s="279"/>
      <c r="F27" s="279"/>
      <c r="G27" s="279"/>
      <c r="H27" s="280"/>
    </row>
    <row r="28" spans="2:8" x14ac:dyDescent="0.2">
      <c r="B28" s="79" t="s">
        <v>53</v>
      </c>
      <c r="C28" s="80" t="s">
        <v>54</v>
      </c>
      <c r="D28" s="81" t="s">
        <v>51</v>
      </c>
      <c r="E28" s="79" t="s">
        <v>55</v>
      </c>
      <c r="F28" s="82" t="s">
        <v>56</v>
      </c>
      <c r="G28" s="79" t="s">
        <v>57</v>
      </c>
      <c r="H28" s="82" t="s">
        <v>58</v>
      </c>
    </row>
    <row r="29" spans="2:8" ht="15.75" thickBot="1" x14ac:dyDescent="0.3">
      <c r="B29" s="83">
        <v>219</v>
      </c>
      <c r="C29" s="84" t="s">
        <v>131</v>
      </c>
      <c r="D29" s="183">
        <v>7</v>
      </c>
      <c r="E29" s="83">
        <v>0</v>
      </c>
      <c r="F29" s="85">
        <v>0</v>
      </c>
      <c r="G29" s="83">
        <v>0</v>
      </c>
      <c r="H29" s="85">
        <v>0</v>
      </c>
    </row>
    <row r="30" spans="2:8" ht="13.5" thickBot="1" x14ac:dyDescent="0.25">
      <c r="B30" s="181"/>
      <c r="C30" s="181"/>
      <c r="D30" s="181"/>
      <c r="E30" s="181"/>
      <c r="F30" s="181"/>
      <c r="G30" s="181"/>
      <c r="H30" s="181"/>
    </row>
    <row r="31" spans="2:8" ht="16.5" thickBot="1" x14ac:dyDescent="0.3">
      <c r="B31" s="278" t="s">
        <v>126</v>
      </c>
      <c r="C31" s="279"/>
      <c r="D31" s="279"/>
      <c r="E31" s="279"/>
      <c r="F31" s="279"/>
      <c r="G31" s="279"/>
      <c r="H31" s="280"/>
    </row>
    <row r="32" spans="2:8" x14ac:dyDescent="0.2">
      <c r="B32" s="79" t="s">
        <v>53</v>
      </c>
      <c r="C32" s="80" t="s">
        <v>54</v>
      </c>
      <c r="D32" s="81" t="s">
        <v>51</v>
      </c>
      <c r="E32" s="79" t="s">
        <v>55</v>
      </c>
      <c r="F32" s="82" t="s">
        <v>56</v>
      </c>
      <c r="G32" s="79" t="s">
        <v>57</v>
      </c>
      <c r="H32" s="82" t="s">
        <v>58</v>
      </c>
    </row>
    <row r="33" spans="2:8" ht="15.75" thickBot="1" x14ac:dyDescent="0.3">
      <c r="B33" s="83">
        <v>219</v>
      </c>
      <c r="C33" s="84" t="s">
        <v>131</v>
      </c>
      <c r="D33" s="183">
        <v>7</v>
      </c>
      <c r="E33" s="83">
        <v>0</v>
      </c>
      <c r="F33" s="85">
        <v>0</v>
      </c>
      <c r="G33" s="83">
        <v>0</v>
      </c>
      <c r="H33" s="85">
        <v>0</v>
      </c>
    </row>
    <row r="34" spans="2:8" ht="13.5" thickBot="1" x14ac:dyDescent="0.25">
      <c r="B34" s="181"/>
      <c r="C34" s="181"/>
      <c r="D34" s="181"/>
      <c r="E34" s="181"/>
      <c r="F34" s="181"/>
      <c r="G34" s="181"/>
      <c r="H34" s="181"/>
    </row>
    <row r="35" spans="2:8" ht="16.5" thickBot="1" x14ac:dyDescent="0.3">
      <c r="B35" s="278" t="s">
        <v>127</v>
      </c>
      <c r="C35" s="279"/>
      <c r="D35" s="279"/>
      <c r="E35" s="279"/>
      <c r="F35" s="279"/>
      <c r="G35" s="279"/>
      <c r="H35" s="280"/>
    </row>
    <row r="36" spans="2:8" x14ac:dyDescent="0.2">
      <c r="B36" s="79" t="s">
        <v>53</v>
      </c>
      <c r="C36" s="80" t="s">
        <v>54</v>
      </c>
      <c r="D36" s="81" t="s">
        <v>51</v>
      </c>
      <c r="E36" s="79" t="s">
        <v>55</v>
      </c>
      <c r="F36" s="82" t="s">
        <v>56</v>
      </c>
      <c r="G36" s="79" t="s">
        <v>57</v>
      </c>
      <c r="H36" s="82" t="s">
        <v>58</v>
      </c>
    </row>
    <row r="37" spans="2:8" ht="15.75" thickBot="1" x14ac:dyDescent="0.3">
      <c r="B37" s="83">
        <v>219</v>
      </c>
      <c r="C37" s="84" t="s">
        <v>131</v>
      </c>
      <c r="D37" s="183">
        <v>6</v>
      </c>
      <c r="E37" s="83">
        <v>0</v>
      </c>
      <c r="F37" s="85">
        <v>0</v>
      </c>
      <c r="G37" s="83">
        <v>0</v>
      </c>
      <c r="H37" s="85">
        <v>0</v>
      </c>
    </row>
    <row r="38" spans="2:8" ht="13.5" thickBot="1" x14ac:dyDescent="0.25">
      <c r="B38" s="181"/>
      <c r="C38" s="181"/>
      <c r="D38" s="181"/>
      <c r="E38" s="181"/>
      <c r="F38" s="181"/>
      <c r="G38" s="181"/>
      <c r="H38" s="181"/>
    </row>
    <row r="39" spans="2:8" ht="16.5" thickBot="1" x14ac:dyDescent="0.3">
      <c r="B39" s="278" t="s">
        <v>128</v>
      </c>
      <c r="C39" s="279"/>
      <c r="D39" s="279"/>
      <c r="E39" s="279"/>
      <c r="F39" s="279"/>
      <c r="G39" s="279"/>
      <c r="H39" s="280"/>
    </row>
    <row r="40" spans="2:8" x14ac:dyDescent="0.2">
      <c r="B40" s="79" t="s">
        <v>53</v>
      </c>
      <c r="C40" s="80" t="s">
        <v>54</v>
      </c>
      <c r="D40" s="81" t="s">
        <v>51</v>
      </c>
      <c r="E40" s="79" t="s">
        <v>55</v>
      </c>
      <c r="F40" s="82" t="s">
        <v>56</v>
      </c>
      <c r="G40" s="79" t="s">
        <v>57</v>
      </c>
      <c r="H40" s="82" t="s">
        <v>58</v>
      </c>
    </row>
    <row r="41" spans="2:8" ht="15.75" thickBot="1" x14ac:dyDescent="0.3">
      <c r="B41" s="83">
        <v>219</v>
      </c>
      <c r="C41" s="84" t="s">
        <v>131</v>
      </c>
      <c r="D41" s="183">
        <v>5.5</v>
      </c>
      <c r="E41" s="83">
        <v>0</v>
      </c>
      <c r="F41" s="85">
        <v>0</v>
      </c>
      <c r="G41" s="83">
        <v>0</v>
      </c>
      <c r="H41" s="85">
        <v>0</v>
      </c>
    </row>
    <row r="42" spans="2:8" ht="13.5" thickBot="1" x14ac:dyDescent="0.25">
      <c r="B42" s="181"/>
      <c r="C42" s="181"/>
      <c r="D42" s="181"/>
      <c r="E42" s="181"/>
      <c r="F42" s="181"/>
      <c r="G42" s="181"/>
      <c r="H42" s="181"/>
    </row>
    <row r="43" spans="2:8" ht="16.5" thickBot="1" x14ac:dyDescent="0.3">
      <c r="B43" s="278" t="s">
        <v>129</v>
      </c>
      <c r="C43" s="279"/>
      <c r="D43" s="279"/>
      <c r="E43" s="279"/>
      <c r="F43" s="279"/>
      <c r="G43" s="279"/>
      <c r="H43" s="280"/>
    </row>
    <row r="44" spans="2:8" x14ac:dyDescent="0.2">
      <c r="B44" s="79" t="s">
        <v>53</v>
      </c>
      <c r="C44" s="80" t="s">
        <v>54</v>
      </c>
      <c r="D44" s="81" t="s">
        <v>51</v>
      </c>
      <c r="E44" s="79" t="s">
        <v>55</v>
      </c>
      <c r="F44" s="82" t="s">
        <v>56</v>
      </c>
      <c r="G44" s="79" t="s">
        <v>57</v>
      </c>
      <c r="H44" s="82" t="s">
        <v>58</v>
      </c>
    </row>
    <row r="45" spans="2:8" ht="15.75" thickBot="1" x14ac:dyDescent="0.3">
      <c r="B45" s="83">
        <v>219</v>
      </c>
      <c r="C45" s="84" t="s">
        <v>131</v>
      </c>
      <c r="D45" s="183">
        <v>5.5</v>
      </c>
      <c r="E45" s="83">
        <v>0</v>
      </c>
      <c r="F45" s="85">
        <v>0</v>
      </c>
      <c r="G45" s="83">
        <v>0</v>
      </c>
      <c r="H45" s="85">
        <v>0</v>
      </c>
    </row>
    <row r="46" spans="2:8" ht="13.5" thickBot="1" x14ac:dyDescent="0.25">
      <c r="B46" s="181"/>
      <c r="C46" s="181"/>
      <c r="D46" s="181"/>
      <c r="E46" s="181"/>
      <c r="F46" s="181"/>
      <c r="G46" s="181"/>
      <c r="H46" s="181"/>
    </row>
    <row r="47" spans="2:8" ht="16.5" thickBot="1" x14ac:dyDescent="0.3">
      <c r="B47" s="278" t="s">
        <v>130</v>
      </c>
      <c r="C47" s="279"/>
      <c r="D47" s="279"/>
      <c r="E47" s="279"/>
      <c r="F47" s="279"/>
      <c r="G47" s="279"/>
      <c r="H47" s="280"/>
    </row>
    <row r="48" spans="2:8" x14ac:dyDescent="0.2">
      <c r="B48" s="79" t="s">
        <v>53</v>
      </c>
      <c r="C48" s="80" t="s">
        <v>54</v>
      </c>
      <c r="D48" s="81" t="s">
        <v>51</v>
      </c>
      <c r="E48" s="79" t="s">
        <v>55</v>
      </c>
      <c r="F48" s="82" t="s">
        <v>56</v>
      </c>
      <c r="G48" s="79" t="s">
        <v>57</v>
      </c>
      <c r="H48" s="82" t="s">
        <v>58</v>
      </c>
    </row>
    <row r="49" spans="2:8" ht="15.75" thickBot="1" x14ac:dyDescent="0.3">
      <c r="B49" s="83">
        <v>219</v>
      </c>
      <c r="C49" s="84" t="s">
        <v>131</v>
      </c>
      <c r="D49" s="183">
        <v>5.5</v>
      </c>
      <c r="E49" s="83">
        <v>0</v>
      </c>
      <c r="F49" s="85">
        <v>0</v>
      </c>
      <c r="G49" s="83">
        <v>0</v>
      </c>
      <c r="H49" s="85">
        <v>0</v>
      </c>
    </row>
  </sheetData>
  <mergeCells count="12">
    <mergeCell ref="B47:H47"/>
    <mergeCell ref="B3:H3"/>
    <mergeCell ref="B7:H7"/>
    <mergeCell ref="B11:H11"/>
    <mergeCell ref="B15:H15"/>
    <mergeCell ref="B19:H19"/>
    <mergeCell ref="B23:H23"/>
    <mergeCell ref="B27:H27"/>
    <mergeCell ref="B31:H31"/>
    <mergeCell ref="B35:H35"/>
    <mergeCell ref="B39:H39"/>
    <mergeCell ref="B43:H43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</vt:i4>
      </vt:variant>
    </vt:vector>
  </HeadingPairs>
  <TitlesOfParts>
    <vt:vector size="12" baseType="lpstr">
      <vt:lpstr>tab. zem. prací v. A</vt:lpstr>
      <vt:lpstr>tab. konstr. vrstev v. A</vt:lpstr>
      <vt:lpstr>tab. zem. prací v. B</vt:lpstr>
      <vt:lpstr>tab. konstr. vrstev v. B</vt:lpstr>
      <vt:lpstr>obratiště</vt:lpstr>
      <vt:lpstr>pařezy, výřez</vt:lpstr>
      <vt:lpstr>svodnice</vt:lpstr>
      <vt:lpstr>propustky</vt:lpstr>
      <vt:lpstr>drenáž</vt:lpstr>
      <vt:lpstr>příkopy v. B</vt:lpstr>
      <vt:lpstr>'tab. zem. prací v. A'!Oblast_tisku</vt:lpstr>
      <vt:lpstr>'tab. zem. prací v. B'!Oblast_tisku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alena</dc:creator>
  <cp:lastModifiedBy>Inspirion</cp:lastModifiedBy>
  <cp:lastPrinted>2018-01-21T23:34:57Z</cp:lastPrinted>
  <dcterms:created xsi:type="dcterms:W3CDTF">2013-03-26T12:30:55Z</dcterms:created>
  <dcterms:modified xsi:type="dcterms:W3CDTF">2018-01-22T05:59:03Z</dcterms:modified>
</cp:coreProperties>
</file>